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755" windowHeight="7410" activeTab="2"/>
  </bookViews>
  <sheets>
    <sheet name="DesempleoColombia" sheetId="2" r:id="rId1"/>
    <sheet name="Desempleo DescomposiciónMulti" sheetId="4" r:id="rId2"/>
    <sheet name="Desempleo Descomp.Aditivo " sheetId="9" r:id="rId3"/>
    <sheet name="Indice Estacional " sheetId="5" r:id="rId4"/>
    <sheet name="Error de Pronóstico " sheetId="6" r:id="rId5"/>
    <sheet name="RegresiónDicotómica " sheetId="7" r:id="rId6"/>
    <sheet name="RegresiónTrigronométrica" sheetId="8" r:id="rId7"/>
    <sheet name="Hoja1" sheetId="12" r:id="rId8"/>
  </sheets>
  <definedNames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RegresiónTrigronométrica!$A$149</definedName>
    <definedName name="solver_typ" localSheetId="6" hidden="1">1</definedName>
    <definedName name="solver_val" localSheetId="6" hidden="1">0</definedName>
    <definedName name="solver_ver" localSheetId="6" hidden="1">3</definedName>
  </definedNames>
  <calcPr calcId="144525"/>
</workbook>
</file>

<file path=xl/calcChain.xml><?xml version="1.0" encoding="utf-8"?>
<calcChain xmlns="http://schemas.openxmlformats.org/spreadsheetml/2006/main">
  <c r="J144" i="8" l="1"/>
  <c r="J141" i="8"/>
  <c r="J140" i="8"/>
  <c r="I140" i="8"/>
  <c r="I141" i="8" s="1"/>
  <c r="M143" i="8"/>
  <c r="M144" i="8" s="1"/>
  <c r="L143" i="8"/>
  <c r="L144" i="8" s="1"/>
  <c r="J143" i="8"/>
  <c r="I143" i="8"/>
  <c r="I144" i="8" s="1"/>
  <c r="M140" i="8"/>
  <c r="M141" i="8" s="1"/>
  <c r="L140" i="8"/>
  <c r="L141" i="8" s="1"/>
  <c r="T144" i="7" l="1"/>
  <c r="T145" i="7"/>
  <c r="R145" i="7"/>
  <c r="S145" i="7"/>
  <c r="Q145" i="7"/>
  <c r="R144" i="7"/>
  <c r="S144" i="7"/>
  <c r="Q144" i="7"/>
  <c r="R142" i="7"/>
  <c r="S142" i="7"/>
  <c r="T142" i="7"/>
  <c r="Q142" i="7"/>
  <c r="R141" i="7"/>
  <c r="S141" i="7"/>
  <c r="T141" i="7"/>
  <c r="Q141" i="7"/>
  <c r="D6" i="8" l="1"/>
  <c r="E6" i="8"/>
  <c r="F6" i="8"/>
  <c r="G6" i="8"/>
  <c r="D7" i="8"/>
  <c r="E7" i="8"/>
  <c r="F7" i="8"/>
  <c r="G7" i="8"/>
  <c r="D8" i="8"/>
  <c r="E8" i="8"/>
  <c r="F8" i="8"/>
  <c r="G8" i="8"/>
  <c r="D9" i="8"/>
  <c r="E9" i="8"/>
  <c r="F9" i="8"/>
  <c r="G9" i="8"/>
  <c r="D10" i="8"/>
  <c r="E10" i="8"/>
  <c r="F10" i="8"/>
  <c r="G10" i="8"/>
  <c r="D11" i="8"/>
  <c r="E11" i="8"/>
  <c r="F11" i="8"/>
  <c r="G11" i="8"/>
  <c r="D12" i="8"/>
  <c r="E12" i="8"/>
  <c r="F12" i="8"/>
  <c r="G12" i="8"/>
  <c r="D13" i="8"/>
  <c r="E13" i="8"/>
  <c r="F13" i="8"/>
  <c r="G13" i="8"/>
  <c r="D14" i="8"/>
  <c r="E14" i="8"/>
  <c r="F14" i="8"/>
  <c r="G14" i="8"/>
  <c r="D15" i="8"/>
  <c r="E15" i="8"/>
  <c r="F15" i="8"/>
  <c r="G15" i="8"/>
  <c r="D16" i="8"/>
  <c r="E16" i="8"/>
  <c r="F16" i="8"/>
  <c r="G16" i="8"/>
  <c r="D17" i="8"/>
  <c r="E17" i="8"/>
  <c r="F17" i="8"/>
  <c r="G17" i="8"/>
  <c r="D18" i="8"/>
  <c r="E18" i="8"/>
  <c r="F18" i="8"/>
  <c r="G18" i="8"/>
  <c r="D19" i="8"/>
  <c r="E19" i="8"/>
  <c r="F19" i="8"/>
  <c r="G19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29" i="8"/>
  <c r="E29" i="8"/>
  <c r="F29" i="8"/>
  <c r="G29" i="8"/>
  <c r="D30" i="8"/>
  <c r="E30" i="8"/>
  <c r="F30" i="8"/>
  <c r="G30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G38" i="8"/>
  <c r="D39" i="8"/>
  <c r="E39" i="8"/>
  <c r="F39" i="8"/>
  <c r="G39" i="8"/>
  <c r="D40" i="8"/>
  <c r="E40" i="8"/>
  <c r="F40" i="8"/>
  <c r="G40" i="8"/>
  <c r="D41" i="8"/>
  <c r="E41" i="8"/>
  <c r="F41" i="8"/>
  <c r="G41" i="8"/>
  <c r="D42" i="8"/>
  <c r="E42" i="8"/>
  <c r="F42" i="8"/>
  <c r="G42" i="8"/>
  <c r="D43" i="8"/>
  <c r="E43" i="8"/>
  <c r="F43" i="8"/>
  <c r="G43" i="8"/>
  <c r="D44" i="8"/>
  <c r="E44" i="8"/>
  <c r="F44" i="8"/>
  <c r="G44" i="8"/>
  <c r="D45" i="8"/>
  <c r="E45" i="8"/>
  <c r="F45" i="8"/>
  <c r="G45" i="8"/>
  <c r="D46" i="8"/>
  <c r="E46" i="8"/>
  <c r="F46" i="8"/>
  <c r="G46" i="8"/>
  <c r="D47" i="8"/>
  <c r="E47" i="8"/>
  <c r="F47" i="8"/>
  <c r="G47" i="8"/>
  <c r="D48" i="8"/>
  <c r="E48" i="8"/>
  <c r="F48" i="8"/>
  <c r="G48" i="8"/>
  <c r="D49" i="8"/>
  <c r="E49" i="8"/>
  <c r="F49" i="8"/>
  <c r="G49" i="8"/>
  <c r="D50" i="8"/>
  <c r="E50" i="8"/>
  <c r="F50" i="8"/>
  <c r="G50" i="8"/>
  <c r="D51" i="8"/>
  <c r="E51" i="8"/>
  <c r="F51" i="8"/>
  <c r="G51" i="8"/>
  <c r="D52" i="8"/>
  <c r="E52" i="8"/>
  <c r="F52" i="8"/>
  <c r="G52" i="8"/>
  <c r="D53" i="8"/>
  <c r="E53" i="8"/>
  <c r="F53" i="8"/>
  <c r="G53" i="8"/>
  <c r="D54" i="8"/>
  <c r="E54" i="8"/>
  <c r="F54" i="8"/>
  <c r="G54" i="8"/>
  <c r="D55" i="8"/>
  <c r="E55" i="8"/>
  <c r="F55" i="8"/>
  <c r="G55" i="8"/>
  <c r="D56" i="8"/>
  <c r="E56" i="8"/>
  <c r="F56" i="8"/>
  <c r="G56" i="8"/>
  <c r="D57" i="8"/>
  <c r="E57" i="8"/>
  <c r="F57" i="8"/>
  <c r="G57" i="8"/>
  <c r="D58" i="8"/>
  <c r="E58" i="8"/>
  <c r="F58" i="8"/>
  <c r="G58" i="8"/>
  <c r="D59" i="8"/>
  <c r="E59" i="8"/>
  <c r="F59" i="8"/>
  <c r="G59" i="8"/>
  <c r="D60" i="8"/>
  <c r="E60" i="8"/>
  <c r="F60" i="8"/>
  <c r="G60" i="8"/>
  <c r="D61" i="8"/>
  <c r="E61" i="8"/>
  <c r="F61" i="8"/>
  <c r="G61" i="8"/>
  <c r="D62" i="8"/>
  <c r="E62" i="8"/>
  <c r="F62" i="8"/>
  <c r="G62" i="8"/>
  <c r="D63" i="8"/>
  <c r="E63" i="8"/>
  <c r="F63" i="8"/>
  <c r="G63" i="8"/>
  <c r="D64" i="8"/>
  <c r="E64" i="8"/>
  <c r="F64" i="8"/>
  <c r="G64" i="8"/>
  <c r="D65" i="8"/>
  <c r="E65" i="8"/>
  <c r="F65" i="8"/>
  <c r="G65" i="8"/>
  <c r="D66" i="8"/>
  <c r="E66" i="8"/>
  <c r="F66" i="8"/>
  <c r="G66" i="8"/>
  <c r="D67" i="8"/>
  <c r="E67" i="8"/>
  <c r="F67" i="8"/>
  <c r="G67" i="8"/>
  <c r="D68" i="8"/>
  <c r="E68" i="8"/>
  <c r="F68" i="8"/>
  <c r="G68" i="8"/>
  <c r="D69" i="8"/>
  <c r="E69" i="8"/>
  <c r="F69" i="8"/>
  <c r="G69" i="8"/>
  <c r="D70" i="8"/>
  <c r="E70" i="8"/>
  <c r="F70" i="8"/>
  <c r="G70" i="8"/>
  <c r="D71" i="8"/>
  <c r="E71" i="8"/>
  <c r="F71" i="8"/>
  <c r="G71" i="8"/>
  <c r="D72" i="8"/>
  <c r="E72" i="8"/>
  <c r="F72" i="8"/>
  <c r="G72" i="8"/>
  <c r="D73" i="8"/>
  <c r="E73" i="8"/>
  <c r="F73" i="8"/>
  <c r="G73" i="8"/>
  <c r="D74" i="8"/>
  <c r="E74" i="8"/>
  <c r="F74" i="8"/>
  <c r="G74" i="8"/>
  <c r="D75" i="8"/>
  <c r="E75" i="8"/>
  <c r="F75" i="8"/>
  <c r="G75" i="8"/>
  <c r="D76" i="8"/>
  <c r="E76" i="8"/>
  <c r="F76" i="8"/>
  <c r="G76" i="8"/>
  <c r="D77" i="8"/>
  <c r="E77" i="8"/>
  <c r="F77" i="8"/>
  <c r="G77" i="8"/>
  <c r="D78" i="8"/>
  <c r="E78" i="8"/>
  <c r="F78" i="8"/>
  <c r="G78" i="8"/>
  <c r="D79" i="8"/>
  <c r="E79" i="8"/>
  <c r="F79" i="8"/>
  <c r="G79" i="8"/>
  <c r="D80" i="8"/>
  <c r="E80" i="8"/>
  <c r="F80" i="8"/>
  <c r="G80" i="8"/>
  <c r="D81" i="8"/>
  <c r="E81" i="8"/>
  <c r="F81" i="8"/>
  <c r="G81" i="8"/>
  <c r="D82" i="8"/>
  <c r="E82" i="8"/>
  <c r="F82" i="8"/>
  <c r="G82" i="8"/>
  <c r="D83" i="8"/>
  <c r="E83" i="8"/>
  <c r="F83" i="8"/>
  <c r="G83" i="8"/>
  <c r="D84" i="8"/>
  <c r="E84" i="8"/>
  <c r="F84" i="8"/>
  <c r="G84" i="8"/>
  <c r="D85" i="8"/>
  <c r="E85" i="8"/>
  <c r="F85" i="8"/>
  <c r="G85" i="8"/>
  <c r="D86" i="8"/>
  <c r="E86" i="8"/>
  <c r="F86" i="8"/>
  <c r="G86" i="8"/>
  <c r="D87" i="8"/>
  <c r="E87" i="8"/>
  <c r="F87" i="8"/>
  <c r="G87" i="8"/>
  <c r="D88" i="8"/>
  <c r="E88" i="8"/>
  <c r="F88" i="8"/>
  <c r="G88" i="8"/>
  <c r="D89" i="8"/>
  <c r="E89" i="8"/>
  <c r="F89" i="8"/>
  <c r="G89" i="8"/>
  <c r="D90" i="8"/>
  <c r="E90" i="8"/>
  <c r="F90" i="8"/>
  <c r="G90" i="8"/>
  <c r="D91" i="8"/>
  <c r="E91" i="8"/>
  <c r="F91" i="8"/>
  <c r="G91" i="8"/>
  <c r="D92" i="8"/>
  <c r="E92" i="8"/>
  <c r="F92" i="8"/>
  <c r="G92" i="8"/>
  <c r="D93" i="8"/>
  <c r="E93" i="8"/>
  <c r="F93" i="8"/>
  <c r="G93" i="8"/>
  <c r="D94" i="8"/>
  <c r="E94" i="8"/>
  <c r="F94" i="8"/>
  <c r="G94" i="8"/>
  <c r="D95" i="8"/>
  <c r="E95" i="8"/>
  <c r="F95" i="8"/>
  <c r="G95" i="8"/>
  <c r="D96" i="8"/>
  <c r="E96" i="8"/>
  <c r="F96" i="8"/>
  <c r="G96" i="8"/>
  <c r="D97" i="8"/>
  <c r="E97" i="8"/>
  <c r="F97" i="8"/>
  <c r="G97" i="8"/>
  <c r="D98" i="8"/>
  <c r="E98" i="8"/>
  <c r="F98" i="8"/>
  <c r="G98" i="8"/>
  <c r="D99" i="8"/>
  <c r="E99" i="8"/>
  <c r="F99" i="8"/>
  <c r="G99" i="8"/>
  <c r="D100" i="8"/>
  <c r="E100" i="8"/>
  <c r="F100" i="8"/>
  <c r="G100" i="8"/>
  <c r="D101" i="8"/>
  <c r="E101" i="8"/>
  <c r="F101" i="8"/>
  <c r="G101" i="8"/>
  <c r="D102" i="8"/>
  <c r="E102" i="8"/>
  <c r="F102" i="8"/>
  <c r="G102" i="8"/>
  <c r="D103" i="8"/>
  <c r="E103" i="8"/>
  <c r="F103" i="8"/>
  <c r="G103" i="8"/>
  <c r="D104" i="8"/>
  <c r="E104" i="8"/>
  <c r="F104" i="8"/>
  <c r="G104" i="8"/>
  <c r="D105" i="8"/>
  <c r="E105" i="8"/>
  <c r="F105" i="8"/>
  <c r="G105" i="8"/>
  <c r="D106" i="8"/>
  <c r="E106" i="8"/>
  <c r="F106" i="8"/>
  <c r="G106" i="8"/>
  <c r="D107" i="8"/>
  <c r="E107" i="8"/>
  <c r="F107" i="8"/>
  <c r="G107" i="8"/>
  <c r="D108" i="8"/>
  <c r="E108" i="8"/>
  <c r="F108" i="8"/>
  <c r="G108" i="8"/>
  <c r="D109" i="8"/>
  <c r="E109" i="8"/>
  <c r="F109" i="8"/>
  <c r="G109" i="8"/>
  <c r="D110" i="8"/>
  <c r="E110" i="8"/>
  <c r="F110" i="8"/>
  <c r="G110" i="8"/>
  <c r="D111" i="8"/>
  <c r="E111" i="8"/>
  <c r="F111" i="8"/>
  <c r="G111" i="8"/>
  <c r="D112" i="8"/>
  <c r="E112" i="8"/>
  <c r="F112" i="8"/>
  <c r="G112" i="8"/>
  <c r="D113" i="8"/>
  <c r="E113" i="8"/>
  <c r="F113" i="8"/>
  <c r="G113" i="8"/>
  <c r="D114" i="8"/>
  <c r="E114" i="8"/>
  <c r="F114" i="8"/>
  <c r="G114" i="8"/>
  <c r="D115" i="8"/>
  <c r="E115" i="8"/>
  <c r="F115" i="8"/>
  <c r="G115" i="8"/>
  <c r="D116" i="8"/>
  <c r="E116" i="8"/>
  <c r="F116" i="8"/>
  <c r="G116" i="8"/>
  <c r="D117" i="8"/>
  <c r="E117" i="8"/>
  <c r="F117" i="8"/>
  <c r="G117" i="8"/>
  <c r="D118" i="8"/>
  <c r="E118" i="8"/>
  <c r="F118" i="8"/>
  <c r="G118" i="8"/>
  <c r="D119" i="8"/>
  <c r="E119" i="8"/>
  <c r="F119" i="8"/>
  <c r="G119" i="8"/>
  <c r="D120" i="8"/>
  <c r="E120" i="8"/>
  <c r="F120" i="8"/>
  <c r="G120" i="8"/>
  <c r="D121" i="8"/>
  <c r="E121" i="8"/>
  <c r="F121" i="8"/>
  <c r="G121" i="8"/>
  <c r="D122" i="8"/>
  <c r="E122" i="8"/>
  <c r="F122" i="8"/>
  <c r="G122" i="8"/>
  <c r="D123" i="8"/>
  <c r="E123" i="8"/>
  <c r="F123" i="8"/>
  <c r="G123" i="8"/>
  <c r="D124" i="8"/>
  <c r="E124" i="8"/>
  <c r="F124" i="8"/>
  <c r="G124" i="8"/>
  <c r="D125" i="8"/>
  <c r="E125" i="8"/>
  <c r="F125" i="8"/>
  <c r="G125" i="8"/>
  <c r="D126" i="8"/>
  <c r="E126" i="8"/>
  <c r="F126" i="8"/>
  <c r="G126" i="8"/>
  <c r="D127" i="8"/>
  <c r="E127" i="8"/>
  <c r="F127" i="8"/>
  <c r="G127" i="8"/>
  <c r="D128" i="8"/>
  <c r="E128" i="8"/>
  <c r="F128" i="8"/>
  <c r="G128" i="8"/>
  <c r="D129" i="8"/>
  <c r="E129" i="8"/>
  <c r="F129" i="8"/>
  <c r="G129" i="8"/>
  <c r="D130" i="8"/>
  <c r="E130" i="8"/>
  <c r="F130" i="8"/>
  <c r="G130" i="8"/>
  <c r="D131" i="8"/>
  <c r="E131" i="8"/>
  <c r="F131" i="8"/>
  <c r="G131" i="8"/>
  <c r="D132" i="8"/>
  <c r="E132" i="8"/>
  <c r="F132" i="8"/>
  <c r="G132" i="8"/>
  <c r="D133" i="8"/>
  <c r="E133" i="8"/>
  <c r="F133" i="8"/>
  <c r="G133" i="8"/>
  <c r="D134" i="8"/>
  <c r="E134" i="8"/>
  <c r="F134" i="8"/>
  <c r="G134" i="8"/>
  <c r="D135" i="8"/>
  <c r="E135" i="8"/>
  <c r="F135" i="8"/>
  <c r="G135" i="8"/>
  <c r="D136" i="8"/>
  <c r="E136" i="8"/>
  <c r="F136" i="8"/>
  <c r="G136" i="8"/>
  <c r="G5" i="8"/>
  <c r="F5" i="8"/>
  <c r="E5" i="8"/>
  <c r="D5" i="8"/>
  <c r="P5" i="9" l="1"/>
  <c r="C138" i="9"/>
  <c r="H24" i="6"/>
  <c r="Q146" i="9"/>
  <c r="Q5" i="9"/>
  <c r="O145" i="9"/>
  <c r="N145" i="9"/>
  <c r="I6" i="4"/>
  <c r="P145" i="4"/>
  <c r="O146" i="4"/>
  <c r="O145" i="4"/>
  <c r="Q145" i="4"/>
  <c r="P146" i="4"/>
  <c r="Q146" i="4"/>
  <c r="R145" i="4"/>
  <c r="R146" i="4"/>
  <c r="J138" i="4"/>
  <c r="M7" i="4"/>
  <c r="Q7" i="7" l="1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T6" i="7"/>
  <c r="Q6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5" i="9"/>
  <c r="T136" i="7" l="1"/>
  <c r="R136" i="7"/>
  <c r="S136" i="7"/>
  <c r="T134" i="7"/>
  <c r="R134" i="7"/>
  <c r="S134" i="7"/>
  <c r="T132" i="7"/>
  <c r="R132" i="7"/>
  <c r="S132" i="7"/>
  <c r="T130" i="7"/>
  <c r="R130" i="7"/>
  <c r="S130" i="7"/>
  <c r="T128" i="7"/>
  <c r="R128" i="7"/>
  <c r="S128" i="7"/>
  <c r="T126" i="7"/>
  <c r="R126" i="7"/>
  <c r="S126" i="7"/>
  <c r="T124" i="7"/>
  <c r="R124" i="7"/>
  <c r="S124" i="7"/>
  <c r="T122" i="7"/>
  <c r="R122" i="7"/>
  <c r="S122" i="7"/>
  <c r="T120" i="7"/>
  <c r="R120" i="7"/>
  <c r="S120" i="7"/>
  <c r="T118" i="7"/>
  <c r="R118" i="7"/>
  <c r="S118" i="7"/>
  <c r="T116" i="7"/>
  <c r="R116" i="7"/>
  <c r="S116" i="7"/>
  <c r="T114" i="7"/>
  <c r="R114" i="7"/>
  <c r="S114" i="7"/>
  <c r="T112" i="7"/>
  <c r="R112" i="7"/>
  <c r="S112" i="7"/>
  <c r="T110" i="7"/>
  <c r="R110" i="7"/>
  <c r="S110" i="7"/>
  <c r="R109" i="7"/>
  <c r="S109" i="7"/>
  <c r="R108" i="7"/>
  <c r="S108" i="7"/>
  <c r="R107" i="7"/>
  <c r="S107" i="7"/>
  <c r="T105" i="7"/>
  <c r="R105" i="7"/>
  <c r="S105" i="7"/>
  <c r="T103" i="7"/>
  <c r="R103" i="7"/>
  <c r="S103" i="7"/>
  <c r="T101" i="7"/>
  <c r="R101" i="7"/>
  <c r="S101" i="7"/>
  <c r="T99" i="7"/>
  <c r="R99" i="7"/>
  <c r="S99" i="7"/>
  <c r="T97" i="7"/>
  <c r="R97" i="7"/>
  <c r="S97" i="7"/>
  <c r="T95" i="7"/>
  <c r="R95" i="7"/>
  <c r="S95" i="7"/>
  <c r="T93" i="7"/>
  <c r="R93" i="7"/>
  <c r="S93" i="7"/>
  <c r="T91" i="7"/>
  <c r="R91" i="7"/>
  <c r="S91" i="7"/>
  <c r="T89" i="7"/>
  <c r="R89" i="7"/>
  <c r="S89" i="7"/>
  <c r="T87" i="7"/>
  <c r="R87" i="7"/>
  <c r="S87" i="7"/>
  <c r="T85" i="7"/>
  <c r="R85" i="7"/>
  <c r="S85" i="7"/>
  <c r="T83" i="7"/>
  <c r="R83" i="7"/>
  <c r="S83" i="7"/>
  <c r="T81" i="7"/>
  <c r="R81" i="7"/>
  <c r="S81" i="7"/>
  <c r="T79" i="7"/>
  <c r="R79" i="7"/>
  <c r="S79" i="7"/>
  <c r="T77" i="7"/>
  <c r="R77" i="7"/>
  <c r="S77" i="7"/>
  <c r="T75" i="7"/>
  <c r="R75" i="7"/>
  <c r="S75" i="7"/>
  <c r="T73" i="7"/>
  <c r="R73" i="7"/>
  <c r="S73" i="7"/>
  <c r="T71" i="7"/>
  <c r="R71" i="7"/>
  <c r="S71" i="7"/>
  <c r="T69" i="7"/>
  <c r="R69" i="7"/>
  <c r="S69" i="7"/>
  <c r="T67" i="7"/>
  <c r="R67" i="7"/>
  <c r="S67" i="7"/>
  <c r="T65" i="7"/>
  <c r="R65" i="7"/>
  <c r="S65" i="7"/>
  <c r="T63" i="7"/>
  <c r="R63" i="7"/>
  <c r="S63" i="7"/>
  <c r="T61" i="7"/>
  <c r="R61" i="7"/>
  <c r="S61" i="7"/>
  <c r="T59" i="7"/>
  <c r="R59" i="7"/>
  <c r="S59" i="7"/>
  <c r="T57" i="7"/>
  <c r="R57" i="7"/>
  <c r="S57" i="7"/>
  <c r="T55" i="7"/>
  <c r="R55" i="7"/>
  <c r="S55" i="7"/>
  <c r="T53" i="7"/>
  <c r="R53" i="7"/>
  <c r="S53" i="7"/>
  <c r="T51" i="7"/>
  <c r="R51" i="7"/>
  <c r="S51" i="7"/>
  <c r="T49" i="7"/>
  <c r="R49" i="7"/>
  <c r="S49" i="7"/>
  <c r="T47" i="7"/>
  <c r="R47" i="7"/>
  <c r="S47" i="7"/>
  <c r="T45" i="7"/>
  <c r="R45" i="7"/>
  <c r="S45" i="7"/>
  <c r="T43" i="7"/>
  <c r="R43" i="7"/>
  <c r="S43" i="7"/>
  <c r="T41" i="7"/>
  <c r="R41" i="7"/>
  <c r="S41" i="7"/>
  <c r="T39" i="7"/>
  <c r="R39" i="7"/>
  <c r="S39" i="7"/>
  <c r="T37" i="7"/>
  <c r="R37" i="7"/>
  <c r="S37" i="7"/>
  <c r="T35" i="7"/>
  <c r="R35" i="7"/>
  <c r="S35" i="7"/>
  <c r="T33" i="7"/>
  <c r="R33" i="7"/>
  <c r="S33" i="7"/>
  <c r="T31" i="7"/>
  <c r="R31" i="7"/>
  <c r="S31" i="7"/>
  <c r="T29" i="7"/>
  <c r="R29" i="7"/>
  <c r="S29" i="7"/>
  <c r="T27" i="7"/>
  <c r="R27" i="7"/>
  <c r="S27" i="7"/>
  <c r="T25" i="7"/>
  <c r="R25" i="7"/>
  <c r="S25" i="7"/>
  <c r="T23" i="7"/>
  <c r="R23" i="7"/>
  <c r="S23" i="7"/>
  <c r="T21" i="7"/>
  <c r="R21" i="7"/>
  <c r="S21" i="7"/>
  <c r="T19" i="7"/>
  <c r="R19" i="7"/>
  <c r="S19" i="7"/>
  <c r="T17" i="7"/>
  <c r="R17" i="7"/>
  <c r="S17" i="7"/>
  <c r="T15" i="7"/>
  <c r="R15" i="7"/>
  <c r="S15" i="7"/>
  <c r="T13" i="7"/>
  <c r="R13" i="7"/>
  <c r="S13" i="7"/>
  <c r="T11" i="7"/>
  <c r="R11" i="7"/>
  <c r="S11" i="7"/>
  <c r="T9" i="7"/>
  <c r="R9" i="7"/>
  <c r="S9" i="7"/>
  <c r="T7" i="7"/>
  <c r="R7" i="7"/>
  <c r="S7" i="7"/>
  <c r="S6" i="7"/>
  <c r="R6" i="7"/>
  <c r="T137" i="7"/>
  <c r="R137" i="7"/>
  <c r="S137" i="7"/>
  <c r="T135" i="7"/>
  <c r="R135" i="7"/>
  <c r="S135" i="7"/>
  <c r="T133" i="7"/>
  <c r="R133" i="7"/>
  <c r="S133" i="7"/>
  <c r="T131" i="7"/>
  <c r="R131" i="7"/>
  <c r="S131" i="7"/>
  <c r="T129" i="7"/>
  <c r="R129" i="7"/>
  <c r="S129" i="7"/>
  <c r="T127" i="7"/>
  <c r="R127" i="7"/>
  <c r="S127" i="7"/>
  <c r="T125" i="7"/>
  <c r="R125" i="7"/>
  <c r="S125" i="7"/>
  <c r="T123" i="7"/>
  <c r="R123" i="7"/>
  <c r="S123" i="7"/>
  <c r="T121" i="7"/>
  <c r="R121" i="7"/>
  <c r="S121" i="7"/>
  <c r="T119" i="7"/>
  <c r="R119" i="7"/>
  <c r="S119" i="7"/>
  <c r="T117" i="7"/>
  <c r="R117" i="7"/>
  <c r="S117" i="7"/>
  <c r="T115" i="7"/>
  <c r="R115" i="7"/>
  <c r="S115" i="7"/>
  <c r="T113" i="7"/>
  <c r="R113" i="7"/>
  <c r="S113" i="7"/>
  <c r="T111" i="7"/>
  <c r="R111" i="7"/>
  <c r="S111" i="7"/>
  <c r="T109" i="7"/>
  <c r="T108" i="7"/>
  <c r="T107" i="7"/>
  <c r="T106" i="7"/>
  <c r="R106" i="7"/>
  <c r="S106" i="7"/>
  <c r="T104" i="7"/>
  <c r="R104" i="7"/>
  <c r="S104" i="7"/>
  <c r="T102" i="7"/>
  <c r="R102" i="7"/>
  <c r="S102" i="7"/>
  <c r="T100" i="7"/>
  <c r="R100" i="7"/>
  <c r="S100" i="7"/>
  <c r="T98" i="7"/>
  <c r="R98" i="7"/>
  <c r="S98" i="7"/>
  <c r="T96" i="7"/>
  <c r="R96" i="7"/>
  <c r="S96" i="7"/>
  <c r="T94" i="7"/>
  <c r="R94" i="7"/>
  <c r="S94" i="7"/>
  <c r="T92" i="7"/>
  <c r="R92" i="7"/>
  <c r="S92" i="7"/>
  <c r="T90" i="7"/>
  <c r="R90" i="7"/>
  <c r="S90" i="7"/>
  <c r="T88" i="7"/>
  <c r="R88" i="7"/>
  <c r="S88" i="7"/>
  <c r="T86" i="7"/>
  <c r="R86" i="7"/>
  <c r="S86" i="7"/>
  <c r="T84" i="7"/>
  <c r="R84" i="7"/>
  <c r="S84" i="7"/>
  <c r="T82" i="7"/>
  <c r="R82" i="7"/>
  <c r="S82" i="7"/>
  <c r="T80" i="7"/>
  <c r="R80" i="7"/>
  <c r="S80" i="7"/>
  <c r="T78" i="7"/>
  <c r="R78" i="7"/>
  <c r="S78" i="7"/>
  <c r="T76" i="7"/>
  <c r="R76" i="7"/>
  <c r="S76" i="7"/>
  <c r="T74" i="7"/>
  <c r="R74" i="7"/>
  <c r="S74" i="7"/>
  <c r="T72" i="7"/>
  <c r="R72" i="7"/>
  <c r="S72" i="7"/>
  <c r="T70" i="7"/>
  <c r="R70" i="7"/>
  <c r="S70" i="7"/>
  <c r="T68" i="7"/>
  <c r="R68" i="7"/>
  <c r="S68" i="7"/>
  <c r="T66" i="7"/>
  <c r="R66" i="7"/>
  <c r="S66" i="7"/>
  <c r="T64" i="7"/>
  <c r="R64" i="7"/>
  <c r="S64" i="7"/>
  <c r="T62" i="7"/>
  <c r="R62" i="7"/>
  <c r="S62" i="7"/>
  <c r="T60" i="7"/>
  <c r="R60" i="7"/>
  <c r="S60" i="7"/>
  <c r="T58" i="7"/>
  <c r="R58" i="7"/>
  <c r="S58" i="7"/>
  <c r="T56" i="7"/>
  <c r="R56" i="7"/>
  <c r="S56" i="7"/>
  <c r="T54" i="7"/>
  <c r="R54" i="7"/>
  <c r="S54" i="7"/>
  <c r="T52" i="7"/>
  <c r="R52" i="7"/>
  <c r="S52" i="7"/>
  <c r="T50" i="7"/>
  <c r="R50" i="7"/>
  <c r="S50" i="7"/>
  <c r="T48" i="7"/>
  <c r="R48" i="7"/>
  <c r="S48" i="7"/>
  <c r="T46" i="7"/>
  <c r="R46" i="7"/>
  <c r="S46" i="7"/>
  <c r="T44" i="7"/>
  <c r="R44" i="7"/>
  <c r="S44" i="7"/>
  <c r="T42" i="7"/>
  <c r="R42" i="7"/>
  <c r="S42" i="7"/>
  <c r="T40" i="7"/>
  <c r="R40" i="7"/>
  <c r="S40" i="7"/>
  <c r="T38" i="7"/>
  <c r="R38" i="7"/>
  <c r="S38" i="7"/>
  <c r="T36" i="7"/>
  <c r="R36" i="7"/>
  <c r="S36" i="7"/>
  <c r="T34" i="7"/>
  <c r="R34" i="7"/>
  <c r="S34" i="7"/>
  <c r="T32" i="7"/>
  <c r="R32" i="7"/>
  <c r="S32" i="7"/>
  <c r="T30" i="7"/>
  <c r="R30" i="7"/>
  <c r="S30" i="7"/>
  <c r="T28" i="7"/>
  <c r="R28" i="7"/>
  <c r="S28" i="7"/>
  <c r="T26" i="7"/>
  <c r="R26" i="7"/>
  <c r="S26" i="7"/>
  <c r="T24" i="7"/>
  <c r="R24" i="7"/>
  <c r="S24" i="7"/>
  <c r="T22" i="7"/>
  <c r="R22" i="7"/>
  <c r="S22" i="7"/>
  <c r="T20" i="7"/>
  <c r="R20" i="7"/>
  <c r="S20" i="7"/>
  <c r="T18" i="7"/>
  <c r="R18" i="7"/>
  <c r="S18" i="7"/>
  <c r="T16" i="7"/>
  <c r="R16" i="7"/>
  <c r="S16" i="7"/>
  <c r="T14" i="7"/>
  <c r="R14" i="7"/>
  <c r="S14" i="7"/>
  <c r="T12" i="7"/>
  <c r="R12" i="7"/>
  <c r="S12" i="7"/>
  <c r="T10" i="7"/>
  <c r="R10" i="7"/>
  <c r="S10" i="7"/>
  <c r="T8" i="7"/>
  <c r="R8" i="7"/>
  <c r="S8" i="7"/>
  <c r="O149" i="4"/>
  <c r="N12" i="4"/>
  <c r="R6" i="4"/>
  <c r="Q6" i="4"/>
  <c r="O6" i="4"/>
  <c r="L7" i="4"/>
  <c r="K6" i="4"/>
  <c r="J6" i="4"/>
  <c r="H6" i="4"/>
  <c r="M5" i="5"/>
  <c r="M4" i="5"/>
  <c r="M16" i="5"/>
  <c r="N4" i="5"/>
  <c r="G6" i="4"/>
  <c r="F12" i="4"/>
  <c r="D120" i="4"/>
  <c r="D14" i="4"/>
  <c r="D13" i="4"/>
  <c r="D12" i="4"/>
  <c r="C140" i="9" l="1"/>
  <c r="C139" i="9"/>
  <c r="C137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E28" i="9" s="1"/>
  <c r="F28" i="9" s="1"/>
  <c r="D34" i="5" s="1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1" i="9"/>
  <c r="E11" i="9" s="1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5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C141" i="4"/>
  <c r="C140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25" i="4"/>
  <c r="C139" i="4"/>
  <c r="C138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D119" i="4"/>
  <c r="D18" i="4"/>
  <c r="E18" i="4" s="1"/>
  <c r="D19" i="4"/>
  <c r="D20" i="4"/>
  <c r="E20" i="4" s="1"/>
  <c r="D21" i="4"/>
  <c r="D22" i="4"/>
  <c r="E22" i="4" s="1"/>
  <c r="D23" i="4"/>
  <c r="D24" i="4"/>
  <c r="E24" i="4" s="1"/>
  <c r="D25" i="4"/>
  <c r="D26" i="4"/>
  <c r="E26" i="4" s="1"/>
  <c r="D27" i="4"/>
  <c r="D28" i="4"/>
  <c r="E28" i="4" s="1"/>
  <c r="D29" i="4"/>
  <c r="D30" i="4"/>
  <c r="E30" i="4" s="1"/>
  <c r="D31" i="4"/>
  <c r="D32" i="4"/>
  <c r="E32" i="4" s="1"/>
  <c r="D33" i="4"/>
  <c r="D34" i="4"/>
  <c r="E34" i="4" s="1"/>
  <c r="D35" i="4"/>
  <c r="D36" i="4"/>
  <c r="E36" i="4" s="1"/>
  <c r="D37" i="4"/>
  <c r="D38" i="4"/>
  <c r="E38" i="4" s="1"/>
  <c r="D39" i="4"/>
  <c r="D40" i="4"/>
  <c r="E40" i="4" s="1"/>
  <c r="D41" i="4"/>
  <c r="D42" i="4"/>
  <c r="E42" i="4" s="1"/>
  <c r="D43" i="4"/>
  <c r="D44" i="4"/>
  <c r="E44" i="4" s="1"/>
  <c r="D45" i="4"/>
  <c r="D46" i="4"/>
  <c r="E46" i="4" s="1"/>
  <c r="D47" i="4"/>
  <c r="D48" i="4"/>
  <c r="E48" i="4" s="1"/>
  <c r="D49" i="4"/>
  <c r="D50" i="4"/>
  <c r="E50" i="4" s="1"/>
  <c r="D51" i="4"/>
  <c r="D52" i="4"/>
  <c r="E52" i="4" s="1"/>
  <c r="D53" i="4"/>
  <c r="D54" i="4"/>
  <c r="E54" i="4" s="1"/>
  <c r="D55" i="4"/>
  <c r="D56" i="4"/>
  <c r="E56" i="4" s="1"/>
  <c r="D57" i="4"/>
  <c r="D58" i="4"/>
  <c r="E58" i="4" s="1"/>
  <c r="D59" i="4"/>
  <c r="D60" i="4"/>
  <c r="E60" i="4" s="1"/>
  <c r="D61" i="4"/>
  <c r="D62" i="4"/>
  <c r="E62" i="4" s="1"/>
  <c r="D63" i="4"/>
  <c r="D64" i="4"/>
  <c r="E64" i="4" s="1"/>
  <c r="D65" i="4"/>
  <c r="D66" i="4"/>
  <c r="E66" i="4" s="1"/>
  <c r="D67" i="4"/>
  <c r="D68" i="4"/>
  <c r="E68" i="4" s="1"/>
  <c r="D69" i="4"/>
  <c r="D70" i="4"/>
  <c r="E70" i="4" s="1"/>
  <c r="D71" i="4"/>
  <c r="D72" i="4"/>
  <c r="E72" i="4" s="1"/>
  <c r="F72" i="4" s="1"/>
  <c r="H10" i="5" s="1"/>
  <c r="D73" i="4"/>
  <c r="D74" i="4"/>
  <c r="E74" i="4" s="1"/>
  <c r="F74" i="4" s="1"/>
  <c r="H12" i="5" s="1"/>
  <c r="D75" i="4"/>
  <c r="D76" i="4"/>
  <c r="E76" i="4" s="1"/>
  <c r="F76" i="4" s="1"/>
  <c r="H14" i="5" s="1"/>
  <c r="D77" i="4"/>
  <c r="D78" i="4"/>
  <c r="E78" i="4" s="1"/>
  <c r="F78" i="4" s="1"/>
  <c r="I4" i="5" s="1"/>
  <c r="D79" i="4"/>
  <c r="D80" i="4"/>
  <c r="E80" i="4" s="1"/>
  <c r="F80" i="4" s="1"/>
  <c r="I6" i="5" s="1"/>
  <c r="D81" i="4"/>
  <c r="D82" i="4"/>
  <c r="E82" i="4" s="1"/>
  <c r="F82" i="4" s="1"/>
  <c r="I8" i="5" s="1"/>
  <c r="D83" i="4"/>
  <c r="D84" i="4"/>
  <c r="E84" i="4" s="1"/>
  <c r="F84" i="4" s="1"/>
  <c r="I10" i="5" s="1"/>
  <c r="D85" i="4"/>
  <c r="D86" i="4"/>
  <c r="E86" i="4" s="1"/>
  <c r="F86" i="4" s="1"/>
  <c r="I12" i="5" s="1"/>
  <c r="D87" i="4"/>
  <c r="D88" i="4"/>
  <c r="E88" i="4" s="1"/>
  <c r="F88" i="4" s="1"/>
  <c r="I14" i="5" s="1"/>
  <c r="D89" i="4"/>
  <c r="D90" i="4"/>
  <c r="E90" i="4" s="1"/>
  <c r="F90" i="4" s="1"/>
  <c r="J4" i="5" s="1"/>
  <c r="D91" i="4"/>
  <c r="D92" i="4"/>
  <c r="E92" i="4" s="1"/>
  <c r="F92" i="4" s="1"/>
  <c r="J6" i="5" s="1"/>
  <c r="D93" i="4"/>
  <c r="D94" i="4"/>
  <c r="E94" i="4" s="1"/>
  <c r="F94" i="4" s="1"/>
  <c r="J8" i="5" s="1"/>
  <c r="D95" i="4"/>
  <c r="D96" i="4"/>
  <c r="E96" i="4" s="1"/>
  <c r="F96" i="4" s="1"/>
  <c r="J10" i="5" s="1"/>
  <c r="D97" i="4"/>
  <c r="D98" i="4"/>
  <c r="E98" i="4" s="1"/>
  <c r="F98" i="4" s="1"/>
  <c r="J12" i="5" s="1"/>
  <c r="D99" i="4"/>
  <c r="D100" i="4"/>
  <c r="E100" i="4" s="1"/>
  <c r="F100" i="4" s="1"/>
  <c r="J14" i="5" s="1"/>
  <c r="D101" i="4"/>
  <c r="D102" i="4"/>
  <c r="E102" i="4" s="1"/>
  <c r="F102" i="4" s="1"/>
  <c r="K4" i="5" s="1"/>
  <c r="D103" i="4"/>
  <c r="D104" i="4"/>
  <c r="E104" i="4" s="1"/>
  <c r="F104" i="4" s="1"/>
  <c r="K6" i="5" s="1"/>
  <c r="D105" i="4"/>
  <c r="D106" i="4"/>
  <c r="E106" i="4" s="1"/>
  <c r="F106" i="4" s="1"/>
  <c r="K8" i="5" s="1"/>
  <c r="D107" i="4"/>
  <c r="D108" i="4"/>
  <c r="E108" i="4" s="1"/>
  <c r="F108" i="4" s="1"/>
  <c r="K10" i="5" s="1"/>
  <c r="D109" i="4"/>
  <c r="D110" i="4"/>
  <c r="E110" i="4" s="1"/>
  <c r="F110" i="4" s="1"/>
  <c r="K12" i="5" s="1"/>
  <c r="D111" i="4"/>
  <c r="D112" i="4"/>
  <c r="E112" i="4" s="1"/>
  <c r="F112" i="4" s="1"/>
  <c r="K14" i="5" s="1"/>
  <c r="D113" i="4"/>
  <c r="D114" i="4"/>
  <c r="E114" i="4" s="1"/>
  <c r="F114" i="4" s="1"/>
  <c r="L4" i="5" s="1"/>
  <c r="D115" i="4"/>
  <c r="D116" i="4"/>
  <c r="E116" i="4" s="1"/>
  <c r="F116" i="4" s="1"/>
  <c r="L6" i="5" s="1"/>
  <c r="D117" i="4"/>
  <c r="D118" i="4"/>
  <c r="E118" i="4" s="1"/>
  <c r="F118" i="4" s="1"/>
  <c r="L8" i="5" s="1"/>
  <c r="D17" i="4"/>
  <c r="E17" i="4" s="1"/>
  <c r="E13" i="4"/>
  <c r="D15" i="4"/>
  <c r="E15" i="4" s="1"/>
  <c r="D16" i="4"/>
  <c r="E16" i="4" s="1"/>
  <c r="D140" i="4"/>
  <c r="J6" i="8" l="1"/>
  <c r="E97" i="9"/>
  <c r="F97" i="9" s="1"/>
  <c r="J31" i="5" s="1"/>
  <c r="E95" i="9"/>
  <c r="F95" i="9" s="1"/>
  <c r="J29" i="5" s="1"/>
  <c r="E93" i="9"/>
  <c r="F93" i="9" s="1"/>
  <c r="J27" i="5" s="1"/>
  <c r="E89" i="9"/>
  <c r="F89" i="9" s="1"/>
  <c r="J23" i="5" s="1"/>
  <c r="E87" i="9"/>
  <c r="F87" i="9" s="1"/>
  <c r="I33" i="5" s="1"/>
  <c r="E85" i="9"/>
  <c r="F85" i="9" s="1"/>
  <c r="I31" i="5" s="1"/>
  <c r="E83" i="9"/>
  <c r="F83" i="9" s="1"/>
  <c r="I29" i="5" s="1"/>
  <c r="E81" i="9"/>
  <c r="F81" i="9" s="1"/>
  <c r="I27" i="5" s="1"/>
  <c r="E79" i="9"/>
  <c r="F79" i="9" s="1"/>
  <c r="I25" i="5" s="1"/>
  <c r="E77" i="9"/>
  <c r="F77" i="9" s="1"/>
  <c r="I23" i="5" s="1"/>
  <c r="E75" i="9"/>
  <c r="F75" i="9" s="1"/>
  <c r="H33" i="5" s="1"/>
  <c r="E73" i="9"/>
  <c r="F73" i="9" s="1"/>
  <c r="H31" i="5" s="1"/>
  <c r="E71" i="9"/>
  <c r="F71" i="9" s="1"/>
  <c r="H29" i="5" s="1"/>
  <c r="E69" i="9"/>
  <c r="F69" i="9" s="1"/>
  <c r="H27" i="5" s="1"/>
  <c r="E67" i="9"/>
  <c r="F67" i="9" s="1"/>
  <c r="H25" i="5" s="1"/>
  <c r="E65" i="9"/>
  <c r="F65" i="9" s="1"/>
  <c r="H23" i="5" s="1"/>
  <c r="E63" i="9"/>
  <c r="F63" i="9" s="1"/>
  <c r="G33" i="5" s="1"/>
  <c r="E61" i="9"/>
  <c r="F61" i="9" s="1"/>
  <c r="G31" i="5" s="1"/>
  <c r="E59" i="9"/>
  <c r="F59" i="9" s="1"/>
  <c r="G29" i="5" s="1"/>
  <c r="E57" i="9"/>
  <c r="F57" i="9" s="1"/>
  <c r="G27" i="5" s="1"/>
  <c r="E55" i="9"/>
  <c r="F55" i="9" s="1"/>
  <c r="G25" i="5" s="1"/>
  <c r="E53" i="9"/>
  <c r="F53" i="9" s="1"/>
  <c r="G23" i="5" s="1"/>
  <c r="E51" i="9"/>
  <c r="F51" i="9" s="1"/>
  <c r="F33" i="5" s="1"/>
  <c r="E49" i="9"/>
  <c r="F49" i="9" s="1"/>
  <c r="F31" i="5" s="1"/>
  <c r="E47" i="9"/>
  <c r="F47" i="9" s="1"/>
  <c r="F29" i="5" s="1"/>
  <c r="E45" i="9"/>
  <c r="F45" i="9" s="1"/>
  <c r="F27" i="5" s="1"/>
  <c r="E43" i="9"/>
  <c r="F43" i="9" s="1"/>
  <c r="F25" i="5" s="1"/>
  <c r="E29" i="9"/>
  <c r="F29" i="9" s="1"/>
  <c r="E23" i="5" s="1"/>
  <c r="E41" i="9"/>
  <c r="F41" i="9" s="1"/>
  <c r="F23" i="5" s="1"/>
  <c r="E39" i="9"/>
  <c r="F39" i="9" s="1"/>
  <c r="E33" i="5" s="1"/>
  <c r="E37" i="9"/>
  <c r="F37" i="9" s="1"/>
  <c r="E31" i="5" s="1"/>
  <c r="E35" i="9"/>
  <c r="F35" i="9" s="1"/>
  <c r="E29" i="5" s="1"/>
  <c r="E32" i="9"/>
  <c r="E30" i="9"/>
  <c r="E25" i="9"/>
  <c r="F25" i="9" s="1"/>
  <c r="D31" i="5" s="1"/>
  <c r="E23" i="9"/>
  <c r="F23" i="9" s="1"/>
  <c r="D29" i="5" s="1"/>
  <c r="E21" i="9"/>
  <c r="F21" i="9" s="1"/>
  <c r="D27" i="5" s="1"/>
  <c r="E14" i="4"/>
  <c r="E117" i="4"/>
  <c r="F117" i="4" s="1"/>
  <c r="L7" i="5" s="1"/>
  <c r="E115" i="4"/>
  <c r="F115" i="4" s="1"/>
  <c r="L5" i="5" s="1"/>
  <c r="E113" i="4"/>
  <c r="F113" i="4" s="1"/>
  <c r="K15" i="5" s="1"/>
  <c r="E111" i="4"/>
  <c r="F111" i="4" s="1"/>
  <c r="K13" i="5" s="1"/>
  <c r="E109" i="4"/>
  <c r="F109" i="4" s="1"/>
  <c r="K11" i="5" s="1"/>
  <c r="E107" i="4"/>
  <c r="F107" i="4" s="1"/>
  <c r="K9" i="5" s="1"/>
  <c r="E105" i="4"/>
  <c r="F105" i="4" s="1"/>
  <c r="K7" i="5" s="1"/>
  <c r="E103" i="4"/>
  <c r="F103" i="4" s="1"/>
  <c r="K5" i="5" s="1"/>
  <c r="E101" i="4"/>
  <c r="F101" i="4" s="1"/>
  <c r="J15" i="5" s="1"/>
  <c r="E99" i="4"/>
  <c r="F99" i="4" s="1"/>
  <c r="J13" i="5" s="1"/>
  <c r="E97" i="4"/>
  <c r="F97" i="4" s="1"/>
  <c r="J11" i="5" s="1"/>
  <c r="E95" i="4"/>
  <c r="F95" i="4" s="1"/>
  <c r="J9" i="5" s="1"/>
  <c r="E93" i="4"/>
  <c r="F93" i="4" s="1"/>
  <c r="J7" i="5" s="1"/>
  <c r="E91" i="4"/>
  <c r="F91" i="4" s="1"/>
  <c r="J5" i="5" s="1"/>
  <c r="E89" i="4"/>
  <c r="F89" i="4" s="1"/>
  <c r="I15" i="5" s="1"/>
  <c r="E87" i="4"/>
  <c r="F87" i="4" s="1"/>
  <c r="I13" i="5" s="1"/>
  <c r="E85" i="4"/>
  <c r="F85" i="4" s="1"/>
  <c r="I11" i="5" s="1"/>
  <c r="E83" i="4"/>
  <c r="F83" i="4" s="1"/>
  <c r="I9" i="5" s="1"/>
  <c r="E81" i="4"/>
  <c r="F81" i="4" s="1"/>
  <c r="I7" i="5" s="1"/>
  <c r="E79" i="4"/>
  <c r="F79" i="4" s="1"/>
  <c r="I5" i="5" s="1"/>
  <c r="E77" i="4"/>
  <c r="F77" i="4" s="1"/>
  <c r="H15" i="5" s="1"/>
  <c r="E75" i="4"/>
  <c r="F75" i="4" s="1"/>
  <c r="H13" i="5" s="1"/>
  <c r="E73" i="4"/>
  <c r="F73" i="4" s="1"/>
  <c r="H11" i="5" s="1"/>
  <c r="E71" i="4"/>
  <c r="F71" i="4" s="1"/>
  <c r="H9" i="5" s="1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19" i="4"/>
  <c r="F119" i="4" s="1"/>
  <c r="L9" i="5" s="1"/>
  <c r="J5" i="8"/>
  <c r="I139" i="9"/>
  <c r="I140" i="9"/>
  <c r="E19" i="9"/>
  <c r="F19" i="9" s="1"/>
  <c r="D25" i="5" s="1"/>
  <c r="I141" i="4"/>
  <c r="I140" i="4"/>
  <c r="N15" i="4"/>
  <c r="F15" i="4"/>
  <c r="C13" i="5" s="1"/>
  <c r="N13" i="4"/>
  <c r="F13" i="4"/>
  <c r="C11" i="5" s="1"/>
  <c r="N70" i="4"/>
  <c r="F70" i="4"/>
  <c r="H8" i="5" s="1"/>
  <c r="N68" i="4"/>
  <c r="F68" i="4"/>
  <c r="H6" i="5" s="1"/>
  <c r="N66" i="4"/>
  <c r="F66" i="4"/>
  <c r="H4" i="5" s="1"/>
  <c r="N64" i="4"/>
  <c r="F64" i="4"/>
  <c r="G14" i="5" s="1"/>
  <c r="N62" i="4"/>
  <c r="F62" i="4"/>
  <c r="G12" i="5" s="1"/>
  <c r="N60" i="4"/>
  <c r="F60" i="4"/>
  <c r="G10" i="5" s="1"/>
  <c r="N58" i="4"/>
  <c r="F58" i="4"/>
  <c r="G8" i="5" s="1"/>
  <c r="N56" i="4"/>
  <c r="F56" i="4"/>
  <c r="G6" i="5" s="1"/>
  <c r="N54" i="4"/>
  <c r="F54" i="4"/>
  <c r="G4" i="5" s="1"/>
  <c r="N52" i="4"/>
  <c r="F52" i="4"/>
  <c r="F14" i="5" s="1"/>
  <c r="N50" i="4"/>
  <c r="F50" i="4"/>
  <c r="F12" i="5" s="1"/>
  <c r="N48" i="4"/>
  <c r="F48" i="4"/>
  <c r="F10" i="5" s="1"/>
  <c r="N46" i="4"/>
  <c r="F46" i="4"/>
  <c r="F8" i="5" s="1"/>
  <c r="N44" i="4"/>
  <c r="F44" i="4"/>
  <c r="F6" i="5" s="1"/>
  <c r="N42" i="4"/>
  <c r="F42" i="4"/>
  <c r="F4" i="5" s="1"/>
  <c r="N40" i="4"/>
  <c r="F40" i="4"/>
  <c r="E14" i="5" s="1"/>
  <c r="N38" i="4"/>
  <c r="F38" i="4"/>
  <c r="E12" i="5" s="1"/>
  <c r="N36" i="4"/>
  <c r="F36" i="4"/>
  <c r="E10" i="5" s="1"/>
  <c r="N34" i="4"/>
  <c r="F34" i="4"/>
  <c r="E8" i="5" s="1"/>
  <c r="N32" i="4"/>
  <c r="F32" i="4"/>
  <c r="E6" i="5" s="1"/>
  <c r="N30" i="4"/>
  <c r="F30" i="4"/>
  <c r="E4" i="5" s="1"/>
  <c r="N28" i="4"/>
  <c r="F28" i="4"/>
  <c r="D14" i="5" s="1"/>
  <c r="N26" i="4"/>
  <c r="F26" i="4"/>
  <c r="D12" i="5" s="1"/>
  <c r="N24" i="4"/>
  <c r="F24" i="4"/>
  <c r="D10" i="5" s="1"/>
  <c r="N22" i="4"/>
  <c r="F22" i="4"/>
  <c r="D8" i="5" s="1"/>
  <c r="M8" i="5" s="1"/>
  <c r="N20" i="4"/>
  <c r="F20" i="4"/>
  <c r="D6" i="5" s="1"/>
  <c r="M6" i="5" s="1"/>
  <c r="N18" i="4"/>
  <c r="F18" i="4"/>
  <c r="D4" i="5" s="1"/>
  <c r="N16" i="4"/>
  <c r="F16" i="4"/>
  <c r="C14" i="5" s="1"/>
  <c r="M14" i="5" s="1"/>
  <c r="N14" i="4"/>
  <c r="F14" i="4"/>
  <c r="C12" i="5" s="1"/>
  <c r="M12" i="5" s="1"/>
  <c r="N17" i="4"/>
  <c r="F17" i="4"/>
  <c r="C15" i="5" s="1"/>
  <c r="N69" i="4"/>
  <c r="F69" i="4"/>
  <c r="H7" i="5" s="1"/>
  <c r="N67" i="4"/>
  <c r="F67" i="4"/>
  <c r="H5" i="5" s="1"/>
  <c r="N65" i="4"/>
  <c r="F65" i="4"/>
  <c r="G15" i="5" s="1"/>
  <c r="N63" i="4"/>
  <c r="F63" i="4"/>
  <c r="G13" i="5" s="1"/>
  <c r="N61" i="4"/>
  <c r="F61" i="4"/>
  <c r="G11" i="5" s="1"/>
  <c r="N59" i="4"/>
  <c r="F59" i="4"/>
  <c r="G9" i="5" s="1"/>
  <c r="N57" i="4"/>
  <c r="F57" i="4"/>
  <c r="G7" i="5" s="1"/>
  <c r="N55" i="4"/>
  <c r="F55" i="4"/>
  <c r="G5" i="5" s="1"/>
  <c r="N53" i="4"/>
  <c r="F53" i="4"/>
  <c r="F15" i="5" s="1"/>
  <c r="N51" i="4"/>
  <c r="F51" i="4"/>
  <c r="F13" i="5" s="1"/>
  <c r="N49" i="4"/>
  <c r="F49" i="4"/>
  <c r="F11" i="5" s="1"/>
  <c r="N47" i="4"/>
  <c r="F47" i="4"/>
  <c r="F9" i="5" s="1"/>
  <c r="N45" i="4"/>
  <c r="F45" i="4"/>
  <c r="F7" i="5" s="1"/>
  <c r="N43" i="4"/>
  <c r="F43" i="4"/>
  <c r="F5" i="5" s="1"/>
  <c r="N41" i="4"/>
  <c r="F41" i="4"/>
  <c r="E15" i="5" s="1"/>
  <c r="N39" i="4"/>
  <c r="F39" i="4"/>
  <c r="E13" i="5" s="1"/>
  <c r="N37" i="4"/>
  <c r="F37" i="4"/>
  <c r="E11" i="5" s="1"/>
  <c r="N35" i="4"/>
  <c r="F35" i="4"/>
  <c r="E9" i="5" s="1"/>
  <c r="N33" i="4"/>
  <c r="F33" i="4"/>
  <c r="E7" i="5" s="1"/>
  <c r="N31" i="4"/>
  <c r="F31" i="4"/>
  <c r="E5" i="5" s="1"/>
  <c r="N29" i="4"/>
  <c r="F29" i="4"/>
  <c r="D15" i="5" s="1"/>
  <c r="N27" i="4"/>
  <c r="F27" i="4"/>
  <c r="D13" i="5" s="1"/>
  <c r="N25" i="4"/>
  <c r="F25" i="4"/>
  <c r="D11" i="5" s="1"/>
  <c r="N23" i="4"/>
  <c r="F23" i="4"/>
  <c r="D9" i="5" s="1"/>
  <c r="M9" i="5" s="1"/>
  <c r="N21" i="4"/>
  <c r="F21" i="4"/>
  <c r="D7" i="5" s="1"/>
  <c r="M7" i="5" s="1"/>
  <c r="N19" i="4"/>
  <c r="F19" i="4"/>
  <c r="D5" i="5" s="1"/>
  <c r="E12" i="4"/>
  <c r="N119" i="4"/>
  <c r="N117" i="4"/>
  <c r="N115" i="4"/>
  <c r="N113" i="4"/>
  <c r="N111" i="4"/>
  <c r="N109" i="4"/>
  <c r="N107" i="4"/>
  <c r="N105" i="4"/>
  <c r="N103" i="4"/>
  <c r="N101" i="4"/>
  <c r="N99" i="4"/>
  <c r="N97" i="4"/>
  <c r="N95" i="4"/>
  <c r="N93" i="4"/>
  <c r="N91" i="4"/>
  <c r="N89" i="4"/>
  <c r="N87" i="4"/>
  <c r="N85" i="4"/>
  <c r="N83" i="4"/>
  <c r="N81" i="4"/>
  <c r="N79" i="4"/>
  <c r="N77" i="4"/>
  <c r="N75" i="4"/>
  <c r="N73" i="4"/>
  <c r="N71" i="4"/>
  <c r="D141" i="4"/>
  <c r="N118" i="4"/>
  <c r="N116" i="4"/>
  <c r="N114" i="4"/>
  <c r="N112" i="4"/>
  <c r="N110" i="4"/>
  <c r="N108" i="4"/>
  <c r="N106" i="4"/>
  <c r="N104" i="4"/>
  <c r="N102" i="4"/>
  <c r="N100" i="4"/>
  <c r="N98" i="4"/>
  <c r="N96" i="4"/>
  <c r="N94" i="4"/>
  <c r="N92" i="4"/>
  <c r="N90" i="4"/>
  <c r="N88" i="4"/>
  <c r="N86" i="4"/>
  <c r="N84" i="4"/>
  <c r="N82" i="4"/>
  <c r="N80" i="4"/>
  <c r="N78" i="4"/>
  <c r="N76" i="4"/>
  <c r="N74" i="4"/>
  <c r="N72" i="4"/>
  <c r="D139" i="9"/>
  <c r="D140" i="9"/>
  <c r="E17" i="9"/>
  <c r="E13" i="9"/>
  <c r="E26" i="9"/>
  <c r="E24" i="9"/>
  <c r="E22" i="9"/>
  <c r="E20" i="9"/>
  <c r="E18" i="9"/>
  <c r="F18" i="9" s="1"/>
  <c r="D24" i="5" s="1"/>
  <c r="E16" i="9"/>
  <c r="F16" i="9" s="1"/>
  <c r="C34" i="5" s="1"/>
  <c r="E14" i="9"/>
  <c r="F14" i="9" s="1"/>
  <c r="C32" i="5" s="1"/>
  <c r="E12" i="9"/>
  <c r="F12" i="9" s="1"/>
  <c r="C30" i="5" s="1"/>
  <c r="E15" i="9"/>
  <c r="F15" i="9" s="1"/>
  <c r="C33" i="5" s="1"/>
  <c r="F11" i="9"/>
  <c r="C29" i="5" s="1"/>
  <c r="F26" i="9"/>
  <c r="D32" i="5" s="1"/>
  <c r="F24" i="9"/>
  <c r="D30" i="5" s="1"/>
  <c r="F22" i="9"/>
  <c r="D28" i="5" s="1"/>
  <c r="F20" i="9"/>
  <c r="D26" i="5" s="1"/>
  <c r="F17" i="9"/>
  <c r="D23" i="5" s="1"/>
  <c r="F13" i="9"/>
  <c r="C31" i="5" s="1"/>
  <c r="E118" i="9"/>
  <c r="E116" i="9"/>
  <c r="E114" i="9"/>
  <c r="E112" i="9"/>
  <c r="E110" i="9"/>
  <c r="E108" i="9"/>
  <c r="E106" i="9"/>
  <c r="E104" i="9"/>
  <c r="E102" i="9"/>
  <c r="E100" i="9"/>
  <c r="E98" i="9"/>
  <c r="E96" i="9"/>
  <c r="E94" i="9"/>
  <c r="E92" i="9"/>
  <c r="E90" i="9"/>
  <c r="E88" i="9"/>
  <c r="F88" i="9" s="1"/>
  <c r="I34" i="5" s="1"/>
  <c r="E86" i="9"/>
  <c r="E84" i="9"/>
  <c r="E82" i="9"/>
  <c r="E80" i="9"/>
  <c r="E78" i="9"/>
  <c r="E76" i="9"/>
  <c r="E74" i="9"/>
  <c r="E72" i="9"/>
  <c r="E70" i="9"/>
  <c r="E68" i="9"/>
  <c r="E66" i="9"/>
  <c r="E64" i="9"/>
  <c r="E62" i="9"/>
  <c r="E60" i="9"/>
  <c r="E58" i="9"/>
  <c r="E56" i="9"/>
  <c r="E54" i="9"/>
  <c r="F54" i="9" s="1"/>
  <c r="G24" i="5" s="1"/>
  <c r="E52" i="9"/>
  <c r="E50" i="9"/>
  <c r="E48" i="9"/>
  <c r="E46" i="9"/>
  <c r="E44" i="9"/>
  <c r="E42" i="9"/>
  <c r="E40" i="9"/>
  <c r="E38" i="9"/>
  <c r="E36" i="9"/>
  <c r="E33" i="9"/>
  <c r="F33" i="9" s="1"/>
  <c r="E27" i="5" s="1"/>
  <c r="E31" i="9"/>
  <c r="F31" i="9" s="1"/>
  <c r="E25" i="5" s="1"/>
  <c r="E27" i="9"/>
  <c r="F27" i="9" s="1"/>
  <c r="D33" i="5" s="1"/>
  <c r="E117" i="9"/>
  <c r="F117" i="9" s="1"/>
  <c r="L27" i="5" s="1"/>
  <c r="E115" i="9"/>
  <c r="F115" i="9" s="1"/>
  <c r="L25" i="5" s="1"/>
  <c r="E113" i="9"/>
  <c r="F113" i="9" s="1"/>
  <c r="L23" i="5" s="1"/>
  <c r="E111" i="9"/>
  <c r="F111" i="9" s="1"/>
  <c r="K33" i="5" s="1"/>
  <c r="E109" i="9"/>
  <c r="F109" i="9" s="1"/>
  <c r="K31" i="5" s="1"/>
  <c r="E107" i="9"/>
  <c r="F107" i="9" s="1"/>
  <c r="K29" i="5" s="1"/>
  <c r="E105" i="9"/>
  <c r="F105" i="9" s="1"/>
  <c r="K27" i="5" s="1"/>
  <c r="E103" i="9"/>
  <c r="F103" i="9" s="1"/>
  <c r="K25" i="5" s="1"/>
  <c r="E101" i="9"/>
  <c r="F101" i="9" s="1"/>
  <c r="K23" i="5" s="1"/>
  <c r="E99" i="9"/>
  <c r="F99" i="9" s="1"/>
  <c r="J33" i="5" s="1"/>
  <c r="E91" i="9"/>
  <c r="F91" i="9" s="1"/>
  <c r="J25" i="5" s="1"/>
  <c r="F32" i="9"/>
  <c r="E26" i="5" s="1"/>
  <c r="F30" i="9"/>
  <c r="E24" i="5" s="1"/>
  <c r="E34" i="9"/>
  <c r="M136" i="8"/>
  <c r="M33" i="5" l="1"/>
  <c r="E140" i="9"/>
  <c r="E139" i="9"/>
  <c r="E141" i="4"/>
  <c r="E140" i="4"/>
  <c r="M15" i="5"/>
  <c r="M11" i="5"/>
  <c r="M13" i="5"/>
  <c r="M29" i="5"/>
  <c r="M27" i="5"/>
  <c r="M25" i="5"/>
  <c r="M31" i="5"/>
  <c r="M23" i="5"/>
  <c r="F34" i="9"/>
  <c r="E28" i="5" s="1"/>
  <c r="F38" i="9"/>
  <c r="E32" i="5" s="1"/>
  <c r="F42" i="9"/>
  <c r="F24" i="5" s="1"/>
  <c r="F46" i="9"/>
  <c r="F28" i="5" s="1"/>
  <c r="F50" i="9"/>
  <c r="F32" i="5" s="1"/>
  <c r="F58" i="9"/>
  <c r="G28" i="5" s="1"/>
  <c r="F62" i="9"/>
  <c r="G32" i="5" s="1"/>
  <c r="F66" i="9"/>
  <c r="H24" i="5" s="1"/>
  <c r="F70" i="9"/>
  <c r="H28" i="5" s="1"/>
  <c r="F74" i="9"/>
  <c r="H32" i="5" s="1"/>
  <c r="F78" i="9"/>
  <c r="I24" i="5" s="1"/>
  <c r="F82" i="9"/>
  <c r="I28" i="5" s="1"/>
  <c r="F86" i="9"/>
  <c r="I32" i="5" s="1"/>
  <c r="F90" i="9"/>
  <c r="J24" i="5" s="1"/>
  <c r="F94" i="9"/>
  <c r="J28" i="5" s="1"/>
  <c r="F98" i="9"/>
  <c r="J32" i="5" s="1"/>
  <c r="F102" i="9"/>
  <c r="K24" i="5" s="1"/>
  <c r="F106" i="9"/>
  <c r="K28" i="5" s="1"/>
  <c r="F110" i="9"/>
  <c r="K32" i="5" s="1"/>
  <c r="F114" i="9"/>
  <c r="L24" i="5" s="1"/>
  <c r="F118" i="9"/>
  <c r="L28" i="5" s="1"/>
  <c r="F36" i="9"/>
  <c r="E30" i="5" s="1"/>
  <c r="F40" i="9"/>
  <c r="E34" i="5" s="1"/>
  <c r="F44" i="9"/>
  <c r="F26" i="5" s="1"/>
  <c r="F48" i="9"/>
  <c r="F30" i="5" s="1"/>
  <c r="F52" i="9"/>
  <c r="F34" i="5" s="1"/>
  <c r="F56" i="9"/>
  <c r="G26" i="5" s="1"/>
  <c r="F60" i="9"/>
  <c r="G30" i="5" s="1"/>
  <c r="F64" i="9"/>
  <c r="G34" i="5" s="1"/>
  <c r="F68" i="9"/>
  <c r="H26" i="5" s="1"/>
  <c r="F72" i="9"/>
  <c r="H30" i="5" s="1"/>
  <c r="F76" i="9"/>
  <c r="H34" i="5" s="1"/>
  <c r="F80" i="9"/>
  <c r="I26" i="5" s="1"/>
  <c r="F84" i="9"/>
  <c r="I30" i="5" s="1"/>
  <c r="F92" i="9"/>
  <c r="J26" i="5" s="1"/>
  <c r="F96" i="9"/>
  <c r="J30" i="5" s="1"/>
  <c r="F100" i="9"/>
  <c r="J34" i="5" s="1"/>
  <c r="F104" i="9"/>
  <c r="K26" i="5" s="1"/>
  <c r="F108" i="9"/>
  <c r="K30" i="5" s="1"/>
  <c r="F112" i="9"/>
  <c r="K34" i="5" s="1"/>
  <c r="F116" i="9"/>
  <c r="L26" i="5" s="1"/>
  <c r="F139" i="9" l="1"/>
  <c r="F140" i="9"/>
  <c r="N140" i="4"/>
  <c r="N141" i="4"/>
  <c r="F140" i="4"/>
  <c r="C10" i="5"/>
  <c r="M10" i="5" s="1"/>
  <c r="F141" i="4"/>
  <c r="M34" i="5"/>
  <c r="M26" i="5"/>
  <c r="M24" i="5"/>
  <c r="M28" i="5"/>
  <c r="M32" i="5"/>
  <c r="M30" i="5"/>
  <c r="N10" i="5" l="1"/>
  <c r="M35" i="5"/>
  <c r="N24" i="5" s="1"/>
  <c r="G6" i="9" s="1"/>
  <c r="H6" i="9" s="1"/>
  <c r="N33" i="5" l="1"/>
  <c r="G15" i="9" s="1"/>
  <c r="H15" i="9" s="1"/>
  <c r="N28" i="5"/>
  <c r="G10" i="9" s="1"/>
  <c r="N27" i="5"/>
  <c r="G9" i="9" s="1"/>
  <c r="G21" i="9" s="1"/>
  <c r="N31" i="5"/>
  <c r="G13" i="9" s="1"/>
  <c r="H13" i="9" s="1"/>
  <c r="G25" i="9"/>
  <c r="H25" i="9" s="1"/>
  <c r="N30" i="5"/>
  <c r="G12" i="9" s="1"/>
  <c r="H12" i="9" s="1"/>
  <c r="N32" i="5"/>
  <c r="G14" i="9" s="1"/>
  <c r="H14" i="9" s="1"/>
  <c r="N25" i="5"/>
  <c r="G7" i="9" s="1"/>
  <c r="H7" i="9" s="1"/>
  <c r="G26" i="9"/>
  <c r="H26" i="9" s="1"/>
  <c r="N34" i="5"/>
  <c r="G16" i="9" s="1"/>
  <c r="G28" i="9" s="1"/>
  <c r="N29" i="5"/>
  <c r="G11" i="9" s="1"/>
  <c r="H11" i="9" s="1"/>
  <c r="N26" i="5"/>
  <c r="G8" i="9" s="1"/>
  <c r="H8" i="9" s="1"/>
  <c r="N23" i="5"/>
  <c r="G5" i="9" s="1"/>
  <c r="G17" i="9" s="1"/>
  <c r="G20" i="9"/>
  <c r="G32" i="9" s="1"/>
  <c r="N15" i="5"/>
  <c r="N9" i="5"/>
  <c r="N7" i="5"/>
  <c r="N8" i="5"/>
  <c r="N5" i="5"/>
  <c r="N13" i="5"/>
  <c r="N12" i="5"/>
  <c r="N11" i="5"/>
  <c r="N14" i="5"/>
  <c r="N6" i="5"/>
  <c r="G132" i="4"/>
  <c r="G12" i="4"/>
  <c r="G18" i="9"/>
  <c r="H18" i="9" s="1"/>
  <c r="J6" i="9"/>
  <c r="N6" i="9" s="1"/>
  <c r="J14" i="9"/>
  <c r="N14" i="9" s="1"/>
  <c r="J13" i="9"/>
  <c r="K13" i="9" s="1"/>
  <c r="G19" i="9"/>
  <c r="H10" i="9"/>
  <c r="G22" i="9"/>
  <c r="J10" i="9"/>
  <c r="G27" i="9"/>
  <c r="H20" i="9"/>
  <c r="J20" i="9"/>
  <c r="J5" i="9"/>
  <c r="H16" i="9"/>
  <c r="J16" i="9"/>
  <c r="G23" i="9"/>
  <c r="K6" i="9"/>
  <c r="G24" i="9"/>
  <c r="G37" i="9" l="1"/>
  <c r="H37" i="9" s="1"/>
  <c r="H9" i="9"/>
  <c r="J25" i="9"/>
  <c r="J9" i="9"/>
  <c r="J15" i="9"/>
  <c r="G30" i="9"/>
  <c r="H5" i="9"/>
  <c r="G38" i="9"/>
  <c r="G50" i="9" s="1"/>
  <c r="J12" i="9"/>
  <c r="K12" i="9" s="1"/>
  <c r="J7" i="9"/>
  <c r="K7" i="9" s="1"/>
  <c r="J8" i="9"/>
  <c r="K8" i="9" s="1"/>
  <c r="N35" i="5"/>
  <c r="J11" i="9"/>
  <c r="N11" i="9" s="1"/>
  <c r="J26" i="9"/>
  <c r="K14" i="9"/>
  <c r="G24" i="4"/>
  <c r="J12" i="4"/>
  <c r="H12" i="4"/>
  <c r="G128" i="4"/>
  <c r="G8" i="4"/>
  <c r="G133" i="4"/>
  <c r="G13" i="4"/>
  <c r="G134" i="4"/>
  <c r="G14" i="4"/>
  <c r="G127" i="4"/>
  <c r="G7" i="4"/>
  <c r="G129" i="4"/>
  <c r="G9" i="4"/>
  <c r="G17" i="4"/>
  <c r="G137" i="4"/>
  <c r="H132" i="4"/>
  <c r="J132" i="4"/>
  <c r="O132" i="4" s="1"/>
  <c r="G136" i="4"/>
  <c r="G16" i="4"/>
  <c r="G126" i="4"/>
  <c r="N16" i="5"/>
  <c r="G135" i="4"/>
  <c r="G15" i="4"/>
  <c r="G130" i="4"/>
  <c r="G10" i="4"/>
  <c r="G131" i="4"/>
  <c r="G11" i="4"/>
  <c r="J18" i="9"/>
  <c r="N18" i="9" s="1"/>
  <c r="N13" i="9"/>
  <c r="N5" i="9"/>
  <c r="H24" i="9"/>
  <c r="G36" i="9"/>
  <c r="J24" i="9"/>
  <c r="H23" i="9"/>
  <c r="G35" i="9"/>
  <c r="J23" i="9"/>
  <c r="K16" i="9"/>
  <c r="N16" i="9"/>
  <c r="G49" i="9"/>
  <c r="K5" i="9"/>
  <c r="H32" i="9"/>
  <c r="G44" i="9"/>
  <c r="J32" i="9"/>
  <c r="K9" i="9"/>
  <c r="N9" i="9"/>
  <c r="H27" i="9"/>
  <c r="G39" i="9"/>
  <c r="J27" i="9"/>
  <c r="K10" i="9"/>
  <c r="N10" i="9"/>
  <c r="H38" i="9"/>
  <c r="J38" i="9"/>
  <c r="N7" i="9"/>
  <c r="H30" i="9"/>
  <c r="G42" i="9"/>
  <c r="J30" i="9"/>
  <c r="P6" i="9"/>
  <c r="Q6" i="9"/>
  <c r="O6" i="9"/>
  <c r="H28" i="9"/>
  <c r="G40" i="9"/>
  <c r="J28" i="9"/>
  <c r="K25" i="9"/>
  <c r="N25" i="9"/>
  <c r="H17" i="9"/>
  <c r="G29" i="9"/>
  <c r="J17" i="9"/>
  <c r="Q14" i="9"/>
  <c r="P14" i="9"/>
  <c r="O14" i="9"/>
  <c r="K20" i="9"/>
  <c r="N20" i="9"/>
  <c r="H21" i="9"/>
  <c r="G33" i="9"/>
  <c r="J21" i="9"/>
  <c r="K15" i="9"/>
  <c r="N15" i="9"/>
  <c r="H22" i="9"/>
  <c r="G34" i="9"/>
  <c r="J22" i="9"/>
  <c r="O13" i="9"/>
  <c r="Q13" i="9"/>
  <c r="P13" i="9"/>
  <c r="K26" i="9"/>
  <c r="N26" i="9"/>
  <c r="H19" i="9"/>
  <c r="G31" i="9"/>
  <c r="J19" i="9"/>
  <c r="J37" i="9" l="1"/>
  <c r="L7" i="9"/>
  <c r="K11" i="9"/>
  <c r="L10" i="9" s="1"/>
  <c r="M10" i="9" s="1"/>
  <c r="N12" i="9"/>
  <c r="L15" i="9"/>
  <c r="M15" i="9" s="1"/>
  <c r="N8" i="9"/>
  <c r="L9" i="9"/>
  <c r="K18" i="9"/>
  <c r="H131" i="4"/>
  <c r="J131" i="4"/>
  <c r="O131" i="4" s="1"/>
  <c r="J130" i="4"/>
  <c r="O130" i="4" s="1"/>
  <c r="H130" i="4"/>
  <c r="J135" i="4"/>
  <c r="O135" i="4" s="1"/>
  <c r="H135" i="4"/>
  <c r="J16" i="4"/>
  <c r="H16" i="4"/>
  <c r="G28" i="4"/>
  <c r="P132" i="4"/>
  <c r="Q132" i="4"/>
  <c r="R132" i="4"/>
  <c r="J137" i="4"/>
  <c r="O137" i="4" s="1"/>
  <c r="H137" i="4"/>
  <c r="J9" i="4"/>
  <c r="H9" i="4"/>
  <c r="G21" i="4"/>
  <c r="J7" i="4"/>
  <c r="G19" i="4"/>
  <c r="H7" i="4"/>
  <c r="J14" i="4"/>
  <c r="H14" i="4"/>
  <c r="G26" i="4"/>
  <c r="G25" i="4"/>
  <c r="J13" i="4"/>
  <c r="H13" i="4"/>
  <c r="J8" i="4"/>
  <c r="G20" i="4"/>
  <c r="H8" i="4"/>
  <c r="J24" i="4"/>
  <c r="G36" i="4"/>
  <c r="H24" i="4"/>
  <c r="G23" i="4"/>
  <c r="J11" i="4"/>
  <c r="H11" i="4"/>
  <c r="G22" i="4"/>
  <c r="J10" i="4"/>
  <c r="H10" i="4"/>
  <c r="G27" i="4"/>
  <c r="J15" i="4"/>
  <c r="H15" i="4"/>
  <c r="G18" i="4"/>
  <c r="H126" i="4"/>
  <c r="J126" i="4"/>
  <c r="O126" i="4" s="1"/>
  <c r="H136" i="4"/>
  <c r="J136" i="4"/>
  <c r="O136" i="4" s="1"/>
  <c r="J17" i="4"/>
  <c r="G29" i="4"/>
  <c r="H17" i="4"/>
  <c r="H129" i="4"/>
  <c r="J129" i="4"/>
  <c r="O129" i="4" s="1"/>
  <c r="J127" i="4"/>
  <c r="O127" i="4" s="1"/>
  <c r="H127" i="4"/>
  <c r="J134" i="4"/>
  <c r="O134" i="4" s="1"/>
  <c r="H134" i="4"/>
  <c r="J133" i="4"/>
  <c r="O133" i="4" s="1"/>
  <c r="H133" i="4"/>
  <c r="H128" i="4"/>
  <c r="J128" i="4"/>
  <c r="O128" i="4" s="1"/>
  <c r="K12" i="4"/>
  <c r="O12" i="4"/>
  <c r="H31" i="9"/>
  <c r="G43" i="9"/>
  <c r="J31" i="9"/>
  <c r="Q26" i="9"/>
  <c r="P26" i="9"/>
  <c r="O26" i="9"/>
  <c r="H34" i="9"/>
  <c r="G46" i="9"/>
  <c r="J34" i="9"/>
  <c r="P15" i="9"/>
  <c r="O15" i="9"/>
  <c r="Q15" i="9"/>
  <c r="K21" i="9"/>
  <c r="N21" i="9"/>
  <c r="K17" i="9"/>
  <c r="N17" i="9"/>
  <c r="H40" i="9"/>
  <c r="G52" i="9"/>
  <c r="J40" i="9"/>
  <c r="Q11" i="9"/>
  <c r="P11" i="9"/>
  <c r="O11" i="9"/>
  <c r="L13" i="9"/>
  <c r="M13" i="9" s="1"/>
  <c r="H42" i="9"/>
  <c r="J42" i="9"/>
  <c r="G54" i="9"/>
  <c r="Q7" i="9"/>
  <c r="O7" i="9"/>
  <c r="P7" i="9"/>
  <c r="H50" i="9"/>
  <c r="J50" i="9"/>
  <c r="G62" i="9"/>
  <c r="O10" i="9"/>
  <c r="Q10" i="9"/>
  <c r="P10" i="9"/>
  <c r="K27" i="9"/>
  <c r="N27" i="9"/>
  <c r="M9" i="9"/>
  <c r="H44" i="9"/>
  <c r="J44" i="9"/>
  <c r="G56" i="9"/>
  <c r="O5" i="9"/>
  <c r="K37" i="9"/>
  <c r="N37" i="9"/>
  <c r="H35" i="9"/>
  <c r="G47" i="9"/>
  <c r="J35" i="9"/>
  <c r="K24" i="9"/>
  <c r="N24" i="9"/>
  <c r="L14" i="9"/>
  <c r="M14" i="9" s="1"/>
  <c r="K19" i="9"/>
  <c r="N19" i="9"/>
  <c r="K22" i="9"/>
  <c r="N22" i="9"/>
  <c r="H33" i="9"/>
  <c r="G45" i="9"/>
  <c r="J33" i="9"/>
  <c r="Q20" i="9"/>
  <c r="P20" i="9"/>
  <c r="O20" i="9"/>
  <c r="H29" i="9"/>
  <c r="G41" i="9"/>
  <c r="J29" i="9"/>
  <c r="O25" i="9"/>
  <c r="Q25" i="9"/>
  <c r="P25" i="9"/>
  <c r="K28" i="9"/>
  <c r="N28" i="9"/>
  <c r="L12" i="9"/>
  <c r="M12" i="9" s="1"/>
  <c r="O12" i="9"/>
  <c r="Q12" i="9"/>
  <c r="P12" i="9"/>
  <c r="K30" i="9"/>
  <c r="N30" i="9"/>
  <c r="M7" i="9"/>
  <c r="L8" i="9"/>
  <c r="M8" i="9" s="1"/>
  <c r="K38" i="9"/>
  <c r="N38" i="9"/>
  <c r="L11" i="9"/>
  <c r="M11" i="9" s="1"/>
  <c r="H39" i="9"/>
  <c r="G51" i="9"/>
  <c r="J39" i="9"/>
  <c r="Q9" i="9"/>
  <c r="O9" i="9"/>
  <c r="P9" i="9"/>
  <c r="K32" i="9"/>
  <c r="N32" i="9"/>
  <c r="H49" i="9"/>
  <c r="J49" i="9"/>
  <c r="G61" i="9"/>
  <c r="P16" i="9"/>
  <c r="O16" i="9"/>
  <c r="Q16" i="9"/>
  <c r="K23" i="9"/>
  <c r="N23" i="9"/>
  <c r="H36" i="9"/>
  <c r="G48" i="9"/>
  <c r="J36" i="9"/>
  <c r="P18" i="9"/>
  <c r="O18" i="9"/>
  <c r="Q18" i="9"/>
  <c r="L6" i="9"/>
  <c r="P8" i="9" l="1"/>
  <c r="O8" i="9"/>
  <c r="Q8" i="9"/>
  <c r="P12" i="4"/>
  <c r="Q12" i="4"/>
  <c r="R12" i="4"/>
  <c r="Q128" i="4"/>
  <c r="R128" i="4"/>
  <c r="P128" i="4"/>
  <c r="Q129" i="4"/>
  <c r="R129" i="4"/>
  <c r="P129" i="4"/>
  <c r="O17" i="4"/>
  <c r="K17" i="4"/>
  <c r="J18" i="4"/>
  <c r="G30" i="4"/>
  <c r="H18" i="4"/>
  <c r="G39" i="4"/>
  <c r="J27" i="4"/>
  <c r="H27" i="4"/>
  <c r="O10" i="4"/>
  <c r="K10" i="4"/>
  <c r="G35" i="4"/>
  <c r="H23" i="4"/>
  <c r="J23" i="4"/>
  <c r="J36" i="4"/>
  <c r="G48" i="4"/>
  <c r="H36" i="4"/>
  <c r="K8" i="4"/>
  <c r="O8" i="4"/>
  <c r="O13" i="4"/>
  <c r="K13" i="4"/>
  <c r="H26" i="4"/>
  <c r="J26" i="4"/>
  <c r="G38" i="4"/>
  <c r="K14" i="4"/>
  <c r="O14" i="4"/>
  <c r="G31" i="4"/>
  <c r="H19" i="4"/>
  <c r="J19" i="4"/>
  <c r="G33" i="4"/>
  <c r="J21" i="4"/>
  <c r="H21" i="4"/>
  <c r="O9" i="4"/>
  <c r="K9" i="4"/>
  <c r="R137" i="4"/>
  <c r="P137" i="4"/>
  <c r="Q137" i="4"/>
  <c r="H28" i="4"/>
  <c r="G40" i="4"/>
  <c r="J28" i="4"/>
  <c r="K16" i="4"/>
  <c r="O16" i="4"/>
  <c r="Q135" i="4"/>
  <c r="R135" i="4"/>
  <c r="P135" i="4"/>
  <c r="Q130" i="4"/>
  <c r="R130" i="4"/>
  <c r="P130" i="4"/>
  <c r="Q133" i="4"/>
  <c r="R133" i="4"/>
  <c r="P133" i="4"/>
  <c r="P134" i="4"/>
  <c r="Q134" i="4"/>
  <c r="R134" i="4"/>
  <c r="P127" i="4"/>
  <c r="Q127" i="4"/>
  <c r="R127" i="4"/>
  <c r="J29" i="4"/>
  <c r="G41" i="4"/>
  <c r="H29" i="4"/>
  <c r="Q136" i="4"/>
  <c r="R136" i="4"/>
  <c r="P136" i="4"/>
  <c r="P126" i="4"/>
  <c r="Q126" i="4"/>
  <c r="R126" i="4"/>
  <c r="O148" i="4"/>
  <c r="O15" i="4"/>
  <c r="K15" i="4"/>
  <c r="L16" i="4" s="1"/>
  <c r="M16" i="4" s="1"/>
  <c r="G34" i="4"/>
  <c r="H22" i="4"/>
  <c r="J22" i="4"/>
  <c r="O11" i="4"/>
  <c r="K11" i="4"/>
  <c r="K24" i="4"/>
  <c r="O24" i="4"/>
  <c r="J20" i="4"/>
  <c r="G32" i="4"/>
  <c r="H20" i="4"/>
  <c r="G37" i="4"/>
  <c r="H25" i="4"/>
  <c r="J25" i="4"/>
  <c r="O7" i="4"/>
  <c r="K7" i="4"/>
  <c r="P131" i="4"/>
  <c r="Q131" i="4"/>
  <c r="R131" i="4"/>
  <c r="M6" i="9"/>
  <c r="H48" i="9"/>
  <c r="J48" i="9"/>
  <c r="G60" i="9"/>
  <c r="Q23" i="9"/>
  <c r="P23" i="9"/>
  <c r="O23" i="9"/>
  <c r="K49" i="9"/>
  <c r="N49" i="9"/>
  <c r="Q32" i="9"/>
  <c r="P32" i="9"/>
  <c r="O32" i="9"/>
  <c r="H51" i="9"/>
  <c r="J51" i="9"/>
  <c r="G63" i="9"/>
  <c r="Q38" i="9"/>
  <c r="P38" i="9"/>
  <c r="O38" i="9"/>
  <c r="P30" i="9"/>
  <c r="O30" i="9"/>
  <c r="Q30" i="9"/>
  <c r="K29" i="9"/>
  <c r="N29" i="9"/>
  <c r="K33" i="9"/>
  <c r="N33" i="9"/>
  <c r="L23" i="9"/>
  <c r="M23" i="9" s="1"/>
  <c r="L20" i="9"/>
  <c r="M20" i="9" s="1"/>
  <c r="Q24" i="9"/>
  <c r="P24" i="9"/>
  <c r="O24" i="9"/>
  <c r="K35" i="9"/>
  <c r="N35" i="9"/>
  <c r="H56" i="9"/>
  <c r="J56" i="9"/>
  <c r="G68" i="9"/>
  <c r="L28" i="9"/>
  <c r="M28" i="9" s="1"/>
  <c r="H62" i="9"/>
  <c r="J62" i="9"/>
  <c r="G74" i="9"/>
  <c r="H54" i="9"/>
  <c r="J54" i="9"/>
  <c r="G66" i="9"/>
  <c r="K40" i="9"/>
  <c r="N40" i="9"/>
  <c r="L18" i="9"/>
  <c r="M18" i="9" s="1"/>
  <c r="L22" i="9"/>
  <c r="M22" i="9" s="1"/>
  <c r="K34" i="9"/>
  <c r="N34" i="9"/>
  <c r="K31" i="9"/>
  <c r="L31" i="9" s="1"/>
  <c r="N31" i="9"/>
  <c r="K36" i="9"/>
  <c r="N36" i="9"/>
  <c r="L24" i="9"/>
  <c r="M24" i="9" s="1"/>
  <c r="H61" i="9"/>
  <c r="J61" i="9"/>
  <c r="G73" i="9"/>
  <c r="K39" i="9"/>
  <c r="L38" i="9" s="1"/>
  <c r="M38" i="9" s="1"/>
  <c r="N39" i="9"/>
  <c r="P28" i="9"/>
  <c r="O28" i="9"/>
  <c r="Q28" i="9"/>
  <c r="H41" i="9"/>
  <c r="J41" i="9"/>
  <c r="G53" i="9"/>
  <c r="H45" i="9"/>
  <c r="J45" i="9"/>
  <c r="G57" i="9"/>
  <c r="Q22" i="9"/>
  <c r="P22" i="9"/>
  <c r="O22" i="9"/>
  <c r="Q19" i="9"/>
  <c r="P19" i="9"/>
  <c r="O19" i="9"/>
  <c r="L25" i="9"/>
  <c r="M25" i="9" s="1"/>
  <c r="H47" i="9"/>
  <c r="J47" i="9"/>
  <c r="G59" i="9"/>
  <c r="P37" i="9"/>
  <c r="O37" i="9"/>
  <c r="Q37" i="9"/>
  <c r="K44" i="9"/>
  <c r="N44" i="9"/>
  <c r="Q27" i="9"/>
  <c r="P27" i="9"/>
  <c r="O27" i="9"/>
  <c r="K50" i="9"/>
  <c r="N50" i="9"/>
  <c r="K42" i="9"/>
  <c r="N42" i="9"/>
  <c r="H52" i="9"/>
  <c r="J52" i="9"/>
  <c r="G64" i="9"/>
  <c r="Q17" i="9"/>
  <c r="P17" i="9"/>
  <c r="O17" i="9"/>
  <c r="Q21" i="9"/>
  <c r="P21" i="9"/>
  <c r="O21" i="9"/>
  <c r="H46" i="9"/>
  <c r="J46" i="9"/>
  <c r="G58" i="9"/>
  <c r="H43" i="9"/>
  <c r="J43" i="9"/>
  <c r="G55" i="9"/>
  <c r="L19" i="9"/>
  <c r="M19" i="9" s="1"/>
  <c r="L16" i="9"/>
  <c r="M16" i="9" s="1"/>
  <c r="L27" i="9"/>
  <c r="M27" i="9" s="1"/>
  <c r="L17" i="9"/>
  <c r="M17" i="9" s="1"/>
  <c r="L26" i="9"/>
  <c r="M26" i="9" s="1"/>
  <c r="L21" i="9"/>
  <c r="M21" i="9" s="1"/>
  <c r="L33" i="9" l="1"/>
  <c r="M33" i="9" s="1"/>
  <c r="L13" i="4"/>
  <c r="M13" i="4" s="1"/>
  <c r="L12" i="4"/>
  <c r="M12" i="4" s="1"/>
  <c r="P7" i="4"/>
  <c r="Q7" i="4"/>
  <c r="R7" i="4"/>
  <c r="K20" i="4"/>
  <c r="O20" i="4"/>
  <c r="P11" i="4"/>
  <c r="Q11" i="4"/>
  <c r="R11" i="4"/>
  <c r="P6" i="4"/>
  <c r="G5" i="6"/>
  <c r="H5" i="6" s="1"/>
  <c r="G53" i="4"/>
  <c r="J41" i="4"/>
  <c r="H41" i="4"/>
  <c r="G52" i="4"/>
  <c r="J40" i="4"/>
  <c r="H40" i="4"/>
  <c r="P9" i="4"/>
  <c r="Q9" i="4"/>
  <c r="R9" i="4"/>
  <c r="O21" i="4"/>
  <c r="K21" i="4"/>
  <c r="O19" i="4"/>
  <c r="K19" i="4"/>
  <c r="L20" i="4" s="1"/>
  <c r="M20" i="4" s="1"/>
  <c r="J31" i="4"/>
  <c r="G43" i="4"/>
  <c r="H31" i="4"/>
  <c r="L15" i="4"/>
  <c r="M15" i="4" s="1"/>
  <c r="O26" i="4"/>
  <c r="K26" i="4"/>
  <c r="P8" i="4"/>
  <c r="Q8" i="4"/>
  <c r="R8" i="4"/>
  <c r="K36" i="4"/>
  <c r="O36" i="4"/>
  <c r="J39" i="4"/>
  <c r="G51" i="4"/>
  <c r="H39" i="4"/>
  <c r="J30" i="4"/>
  <c r="G42" i="4"/>
  <c r="H30" i="4"/>
  <c r="Q148" i="4"/>
  <c r="L14" i="4"/>
  <c r="M14" i="4" s="1"/>
  <c r="L11" i="4"/>
  <c r="M11" i="4" s="1"/>
  <c r="L8" i="4"/>
  <c r="M8" i="4" s="1"/>
  <c r="K25" i="4"/>
  <c r="O25" i="4"/>
  <c r="J37" i="4"/>
  <c r="G49" i="4"/>
  <c r="H37" i="4"/>
  <c r="G44" i="4"/>
  <c r="H32" i="4"/>
  <c r="J32" i="4"/>
  <c r="R24" i="4"/>
  <c r="P24" i="4"/>
  <c r="Q24" i="4"/>
  <c r="K22" i="4"/>
  <c r="O22" i="4"/>
  <c r="G46" i="4"/>
  <c r="H34" i="4"/>
  <c r="J34" i="4"/>
  <c r="P15" i="4"/>
  <c r="Q15" i="4"/>
  <c r="R15" i="4"/>
  <c r="O29" i="4"/>
  <c r="K29" i="4"/>
  <c r="P16" i="4"/>
  <c r="R16" i="4"/>
  <c r="Q16" i="4"/>
  <c r="O28" i="4"/>
  <c r="K28" i="4"/>
  <c r="J33" i="4"/>
  <c r="G45" i="4"/>
  <c r="H33" i="4"/>
  <c r="P14" i="4"/>
  <c r="Q14" i="4"/>
  <c r="R14" i="4"/>
  <c r="J38" i="4"/>
  <c r="G50" i="4"/>
  <c r="H38" i="4"/>
  <c r="R13" i="4"/>
  <c r="P13" i="4"/>
  <c r="Q13" i="4"/>
  <c r="J48" i="4"/>
  <c r="G60" i="4"/>
  <c r="H48" i="4"/>
  <c r="K23" i="4"/>
  <c r="O23" i="4"/>
  <c r="G47" i="4"/>
  <c r="H35" i="4"/>
  <c r="J35" i="4"/>
  <c r="R10" i="4"/>
  <c r="P10" i="4"/>
  <c r="Q10" i="4"/>
  <c r="K27" i="4"/>
  <c r="O27" i="4"/>
  <c r="O18" i="4"/>
  <c r="K18" i="4"/>
  <c r="L19" i="4" s="1"/>
  <c r="M19" i="4" s="1"/>
  <c r="R17" i="4"/>
  <c r="P17" i="4"/>
  <c r="Q17" i="4"/>
  <c r="R148" i="4"/>
  <c r="P148" i="4"/>
  <c r="L10" i="4"/>
  <c r="M10" i="4" s="1"/>
  <c r="L9" i="4"/>
  <c r="M9" i="4" s="1"/>
  <c r="L29" i="9"/>
  <c r="M29" i="9" s="1"/>
  <c r="K43" i="9"/>
  <c r="L43" i="9" s="1"/>
  <c r="N43" i="9"/>
  <c r="H58" i="9"/>
  <c r="J58" i="9"/>
  <c r="G70" i="9"/>
  <c r="K52" i="9"/>
  <c r="N52" i="9"/>
  <c r="P42" i="9"/>
  <c r="O42" i="9"/>
  <c r="Q42" i="9"/>
  <c r="Q50" i="9"/>
  <c r="P50" i="9"/>
  <c r="O50" i="9"/>
  <c r="H59" i="9"/>
  <c r="J59" i="9"/>
  <c r="G71" i="9"/>
  <c r="K45" i="9"/>
  <c r="N45" i="9"/>
  <c r="H53" i="9"/>
  <c r="J53" i="9"/>
  <c r="G65" i="9"/>
  <c r="Q39" i="9"/>
  <c r="P39" i="9"/>
  <c r="O39" i="9"/>
  <c r="H73" i="9"/>
  <c r="J73" i="9"/>
  <c r="G85" i="9"/>
  <c r="L37" i="9"/>
  <c r="M37" i="9" s="1"/>
  <c r="M31" i="9"/>
  <c r="L32" i="9"/>
  <c r="M32" i="9" s="1"/>
  <c r="L35" i="9"/>
  <c r="M35" i="9" s="1"/>
  <c r="K54" i="9"/>
  <c r="N54" i="9"/>
  <c r="H74" i="9"/>
  <c r="J74" i="9"/>
  <c r="G86" i="9"/>
  <c r="K56" i="9"/>
  <c r="N56" i="9"/>
  <c r="Q35" i="9"/>
  <c r="P35" i="9"/>
  <c r="O35" i="9"/>
  <c r="L34" i="9"/>
  <c r="M34" i="9" s="1"/>
  <c r="L30" i="9"/>
  <c r="M30" i="9" s="1"/>
  <c r="K51" i="9"/>
  <c r="L50" i="9" s="1"/>
  <c r="M50" i="9" s="1"/>
  <c r="N51" i="9"/>
  <c r="H60" i="9"/>
  <c r="J60" i="9"/>
  <c r="G72" i="9"/>
  <c r="L39" i="9"/>
  <c r="M39" i="9" s="1"/>
  <c r="H55" i="9"/>
  <c r="J55" i="9"/>
  <c r="G67" i="9"/>
  <c r="K46" i="9"/>
  <c r="N46" i="9"/>
  <c r="H64" i="9"/>
  <c r="J64" i="9"/>
  <c r="G76" i="9"/>
  <c r="P44" i="9"/>
  <c r="O44" i="9"/>
  <c r="Q44" i="9"/>
  <c r="K47" i="9"/>
  <c r="N47" i="9"/>
  <c r="H57" i="9"/>
  <c r="J57" i="9"/>
  <c r="G69" i="9"/>
  <c r="K41" i="9"/>
  <c r="L41" i="9" s="1"/>
  <c r="N41" i="9"/>
  <c r="K61" i="9"/>
  <c r="N61" i="9"/>
  <c r="Q36" i="9"/>
  <c r="P36" i="9"/>
  <c r="O36" i="9"/>
  <c r="O31" i="9"/>
  <c r="Q31" i="9"/>
  <c r="P31" i="9"/>
  <c r="P34" i="9"/>
  <c r="O34" i="9"/>
  <c r="Q34" i="9"/>
  <c r="P40" i="9"/>
  <c r="O40" i="9"/>
  <c r="Q40" i="9"/>
  <c r="H66" i="9"/>
  <c r="J66" i="9"/>
  <c r="G78" i="9"/>
  <c r="K62" i="9"/>
  <c r="N62" i="9"/>
  <c r="H68" i="9"/>
  <c r="J68" i="9"/>
  <c r="G80" i="9"/>
  <c r="L36" i="9"/>
  <c r="M36" i="9" s="1"/>
  <c r="Q33" i="9"/>
  <c r="P33" i="9"/>
  <c r="O33" i="9"/>
  <c r="O29" i="9"/>
  <c r="Q29" i="9"/>
  <c r="P29" i="9"/>
  <c r="H63" i="9"/>
  <c r="J63" i="9"/>
  <c r="G75" i="9"/>
  <c r="O49" i="9"/>
  <c r="Q49" i="9"/>
  <c r="P49" i="9"/>
  <c r="K48" i="9"/>
  <c r="N48" i="9"/>
  <c r="L24" i="4" l="1"/>
  <c r="M24" i="4" s="1"/>
  <c r="L18" i="4"/>
  <c r="M18" i="4" s="1"/>
  <c r="P149" i="4"/>
  <c r="G6" i="6"/>
  <c r="H6" i="6" s="1"/>
  <c r="P27" i="4"/>
  <c r="Q27" i="4"/>
  <c r="R27" i="4"/>
  <c r="P23" i="4"/>
  <c r="Q23" i="4"/>
  <c r="R23" i="4"/>
  <c r="K48" i="4"/>
  <c r="O48" i="4"/>
  <c r="K38" i="4"/>
  <c r="O38" i="4"/>
  <c r="O33" i="4"/>
  <c r="K33" i="4"/>
  <c r="Q28" i="4"/>
  <c r="P28" i="4"/>
  <c r="R28" i="4"/>
  <c r="P22" i="4"/>
  <c r="Q22" i="4"/>
  <c r="R22" i="4"/>
  <c r="O37" i="4"/>
  <c r="K37" i="4"/>
  <c r="J42" i="4"/>
  <c r="G54" i="4"/>
  <c r="H42" i="4"/>
  <c r="K39" i="4"/>
  <c r="O39" i="4"/>
  <c r="K31" i="4"/>
  <c r="O31" i="4"/>
  <c r="P19" i="4"/>
  <c r="Q19" i="4"/>
  <c r="R19" i="4"/>
  <c r="R21" i="4"/>
  <c r="P21" i="4"/>
  <c r="Q21" i="4"/>
  <c r="J52" i="4"/>
  <c r="H52" i="4"/>
  <c r="G64" i="4"/>
  <c r="K41" i="4"/>
  <c r="O41" i="4"/>
  <c r="P20" i="4"/>
  <c r="Q20" i="4"/>
  <c r="R20" i="4"/>
  <c r="L26" i="4"/>
  <c r="M26" i="4" s="1"/>
  <c r="L17" i="4"/>
  <c r="M17" i="4" s="1"/>
  <c r="L25" i="4"/>
  <c r="M25" i="4" s="1"/>
  <c r="L27" i="4"/>
  <c r="M27" i="4" s="1"/>
  <c r="G8" i="6"/>
  <c r="H8" i="6" s="1"/>
  <c r="H9" i="6" s="1"/>
  <c r="H10" i="6" s="1"/>
  <c r="R149" i="4"/>
  <c r="R18" i="4"/>
  <c r="P18" i="4"/>
  <c r="Q18" i="4"/>
  <c r="L28" i="4"/>
  <c r="M28" i="4" s="1"/>
  <c r="O35" i="4"/>
  <c r="K35" i="4"/>
  <c r="G59" i="4"/>
  <c r="H47" i="4"/>
  <c r="J47" i="4"/>
  <c r="G72" i="4"/>
  <c r="H60" i="4"/>
  <c r="J60" i="4"/>
  <c r="G62" i="4"/>
  <c r="H50" i="4"/>
  <c r="J50" i="4"/>
  <c r="J45" i="4"/>
  <c r="G57" i="4"/>
  <c r="H45" i="4"/>
  <c r="R29" i="4"/>
  <c r="P29" i="4"/>
  <c r="Q29" i="4"/>
  <c r="O34" i="4"/>
  <c r="K34" i="4"/>
  <c r="J46" i="4"/>
  <c r="G58" i="4"/>
  <c r="H46" i="4"/>
  <c r="O32" i="4"/>
  <c r="K32" i="4"/>
  <c r="G56" i="4"/>
  <c r="H44" i="4"/>
  <c r="J44" i="4"/>
  <c r="J49" i="4"/>
  <c r="G61" i="4"/>
  <c r="H49" i="4"/>
  <c r="P25" i="4"/>
  <c r="Q25" i="4"/>
  <c r="R25" i="4"/>
  <c r="Q149" i="4"/>
  <c r="G7" i="6"/>
  <c r="H7" i="6" s="1"/>
  <c r="K30" i="4"/>
  <c r="L31" i="4" s="1"/>
  <c r="M31" i="4" s="1"/>
  <c r="O30" i="4"/>
  <c r="J51" i="4"/>
  <c r="G63" i="4"/>
  <c r="H51" i="4"/>
  <c r="P36" i="4"/>
  <c r="Q36" i="4"/>
  <c r="R36" i="4"/>
  <c r="R26" i="4"/>
  <c r="P26" i="4"/>
  <c r="Q26" i="4"/>
  <c r="G55" i="4"/>
  <c r="H43" i="4"/>
  <c r="J43" i="4"/>
  <c r="K40" i="4"/>
  <c r="O40" i="4"/>
  <c r="G65" i="4"/>
  <c r="H53" i="4"/>
  <c r="J53" i="4"/>
  <c r="L23" i="4"/>
  <c r="M23" i="4" s="1"/>
  <c r="L22" i="4"/>
  <c r="M22" i="4" s="1"/>
  <c r="L21" i="4"/>
  <c r="M21" i="4" s="1"/>
  <c r="Q48" i="9"/>
  <c r="P48" i="9"/>
  <c r="O48" i="9"/>
  <c r="K63" i="9"/>
  <c r="N63" i="9"/>
  <c r="H80" i="9"/>
  <c r="J80" i="9"/>
  <c r="G92" i="9"/>
  <c r="K66" i="9"/>
  <c r="N66" i="9"/>
  <c r="O61" i="9"/>
  <c r="Q61" i="9"/>
  <c r="P61" i="9"/>
  <c r="O41" i="9"/>
  <c r="Q41" i="9"/>
  <c r="P41" i="9"/>
  <c r="H69" i="9"/>
  <c r="J69" i="9"/>
  <c r="G81" i="9"/>
  <c r="L48" i="9"/>
  <c r="M48" i="9" s="1"/>
  <c r="H76" i="9"/>
  <c r="J76" i="9"/>
  <c r="G88" i="9"/>
  <c r="L47" i="9"/>
  <c r="M47" i="9" s="1"/>
  <c r="K55" i="9"/>
  <c r="N55" i="9"/>
  <c r="K60" i="9"/>
  <c r="N60" i="9"/>
  <c r="O51" i="9"/>
  <c r="Q51" i="9"/>
  <c r="P51" i="9"/>
  <c r="K74" i="9"/>
  <c r="N74" i="9"/>
  <c r="Q54" i="9"/>
  <c r="P54" i="9"/>
  <c r="O54" i="9"/>
  <c r="H85" i="9"/>
  <c r="J85" i="9"/>
  <c r="G97" i="9"/>
  <c r="H65" i="9"/>
  <c r="J65" i="9"/>
  <c r="G77" i="9"/>
  <c r="L46" i="9"/>
  <c r="M46" i="9" s="1"/>
  <c r="K59" i="9"/>
  <c r="N59" i="9"/>
  <c r="P52" i="9"/>
  <c r="O52" i="9"/>
  <c r="Q52" i="9"/>
  <c r="H70" i="9"/>
  <c r="J70" i="9"/>
  <c r="G82" i="9"/>
  <c r="M43" i="9"/>
  <c r="L44" i="9"/>
  <c r="M44" i="9" s="1"/>
  <c r="L40" i="9"/>
  <c r="M40" i="9" s="1"/>
  <c r="L51" i="9"/>
  <c r="M51" i="9" s="1"/>
  <c r="L45" i="9"/>
  <c r="M45" i="9" s="1"/>
  <c r="L49" i="9"/>
  <c r="M49" i="9" s="1"/>
  <c r="H75" i="9"/>
  <c r="J75" i="9"/>
  <c r="G87" i="9"/>
  <c r="K68" i="9"/>
  <c r="N68" i="9"/>
  <c r="P62" i="9"/>
  <c r="O62" i="9"/>
  <c r="Q62" i="9"/>
  <c r="H78" i="9"/>
  <c r="J78" i="9"/>
  <c r="G90" i="9"/>
  <c r="L62" i="9"/>
  <c r="M62" i="9" s="1"/>
  <c r="M41" i="9"/>
  <c r="L42" i="9"/>
  <c r="M42" i="9" s="1"/>
  <c r="K57" i="9"/>
  <c r="N57" i="9"/>
  <c r="O47" i="9"/>
  <c r="Q47" i="9"/>
  <c r="P47" i="9"/>
  <c r="K64" i="9"/>
  <c r="N64" i="9"/>
  <c r="P46" i="9"/>
  <c r="O46" i="9"/>
  <c r="Q46" i="9"/>
  <c r="H67" i="9"/>
  <c r="G79" i="9"/>
  <c r="J67" i="9"/>
  <c r="H72" i="9"/>
  <c r="J72" i="9"/>
  <c r="G84" i="9"/>
  <c r="P56" i="9"/>
  <c r="O56" i="9"/>
  <c r="Q56" i="9"/>
  <c r="H86" i="9"/>
  <c r="J86" i="9"/>
  <c r="G98" i="9"/>
  <c r="L55" i="9"/>
  <c r="K73" i="9"/>
  <c r="N73" i="9"/>
  <c r="K53" i="9"/>
  <c r="L52" i="9" s="1"/>
  <c r="M52" i="9" s="1"/>
  <c r="N53" i="9"/>
  <c r="Q45" i="9"/>
  <c r="P45" i="9"/>
  <c r="O45" i="9"/>
  <c r="H71" i="9"/>
  <c r="J71" i="9"/>
  <c r="G83" i="9"/>
  <c r="L53" i="9"/>
  <c r="K58" i="9"/>
  <c r="N58" i="9"/>
  <c r="O43" i="9"/>
  <c r="Q43" i="9"/>
  <c r="P43" i="9"/>
  <c r="L37" i="4" l="1"/>
  <c r="L33" i="4"/>
  <c r="M33" i="4" s="1"/>
  <c r="R40" i="4"/>
  <c r="Q40" i="4"/>
  <c r="P40" i="4"/>
  <c r="O43" i="4"/>
  <c r="K43" i="4"/>
  <c r="G67" i="4"/>
  <c r="H55" i="4"/>
  <c r="J55" i="4"/>
  <c r="G75" i="4"/>
  <c r="H63" i="4"/>
  <c r="J63" i="4"/>
  <c r="P30" i="4"/>
  <c r="Q30" i="4"/>
  <c r="R30" i="4"/>
  <c r="G73" i="4"/>
  <c r="H61" i="4"/>
  <c r="J61" i="4"/>
  <c r="O44" i="4"/>
  <c r="K44" i="4"/>
  <c r="J56" i="4"/>
  <c r="G68" i="4"/>
  <c r="H56" i="4"/>
  <c r="P32" i="4"/>
  <c r="Q32" i="4"/>
  <c r="R32" i="4"/>
  <c r="G70" i="4"/>
  <c r="H58" i="4"/>
  <c r="J58" i="4"/>
  <c r="G69" i="4"/>
  <c r="H57" i="4"/>
  <c r="J57" i="4"/>
  <c r="O50" i="4"/>
  <c r="K50" i="4"/>
  <c r="G74" i="4"/>
  <c r="H62" i="4"/>
  <c r="J62" i="4"/>
  <c r="K47" i="4"/>
  <c r="O47" i="4"/>
  <c r="G71" i="4"/>
  <c r="J59" i="4"/>
  <c r="H59" i="4"/>
  <c r="R35" i="4"/>
  <c r="P35" i="4"/>
  <c r="Q35" i="4"/>
  <c r="R31" i="4"/>
  <c r="P31" i="4"/>
  <c r="Q31" i="4"/>
  <c r="P39" i="4"/>
  <c r="Q39" i="4"/>
  <c r="R39" i="4"/>
  <c r="K42" i="4"/>
  <c r="L43" i="4" s="1"/>
  <c r="M43" i="4" s="1"/>
  <c r="O42" i="4"/>
  <c r="P37" i="4"/>
  <c r="Q37" i="4"/>
  <c r="R37" i="4"/>
  <c r="R33" i="4"/>
  <c r="P33" i="4"/>
  <c r="Q33" i="4"/>
  <c r="L29" i="4"/>
  <c r="M29" i="4" s="1"/>
  <c r="L35" i="4"/>
  <c r="M35" i="4" s="1"/>
  <c r="L42" i="4"/>
  <c r="M42" i="4" s="1"/>
  <c r="L39" i="4"/>
  <c r="M39" i="4" s="1"/>
  <c r="O53" i="4"/>
  <c r="K53" i="4"/>
  <c r="J65" i="4"/>
  <c r="G77" i="4"/>
  <c r="H65" i="4"/>
  <c r="O51" i="4"/>
  <c r="K51" i="4"/>
  <c r="K49" i="4"/>
  <c r="O49" i="4"/>
  <c r="K46" i="4"/>
  <c r="O46" i="4"/>
  <c r="P34" i="4"/>
  <c r="Q34" i="4"/>
  <c r="R34" i="4"/>
  <c r="O45" i="4"/>
  <c r="K45" i="4"/>
  <c r="K60" i="4"/>
  <c r="O60" i="4"/>
  <c r="J72" i="4"/>
  <c r="G84" i="4"/>
  <c r="H72" i="4"/>
  <c r="L36" i="4"/>
  <c r="M36" i="4" s="1"/>
  <c r="R41" i="4"/>
  <c r="P41" i="4"/>
  <c r="Q41" i="4"/>
  <c r="H64" i="4"/>
  <c r="G76" i="4"/>
  <c r="J64" i="4"/>
  <c r="K52" i="4"/>
  <c r="O52" i="4"/>
  <c r="L40" i="4"/>
  <c r="M40" i="4" s="1"/>
  <c r="G66" i="4"/>
  <c r="H54" i="4"/>
  <c r="J54" i="4"/>
  <c r="M37" i="4"/>
  <c r="L38" i="4"/>
  <c r="M38" i="4" s="1"/>
  <c r="R38" i="4"/>
  <c r="P38" i="4"/>
  <c r="Q38" i="4"/>
  <c r="R48" i="4"/>
  <c r="P48" i="4"/>
  <c r="Q48" i="4"/>
  <c r="L41" i="4"/>
  <c r="M41" i="4" s="1"/>
  <c r="L30" i="4"/>
  <c r="M30" i="4" s="1"/>
  <c r="L32" i="4"/>
  <c r="M32" i="4" s="1"/>
  <c r="L34" i="4"/>
  <c r="M34" i="4" s="1"/>
  <c r="L59" i="9"/>
  <c r="M59" i="9" s="1"/>
  <c r="K71" i="9"/>
  <c r="N71" i="9"/>
  <c r="M53" i="9"/>
  <c r="L54" i="9"/>
  <c r="M54" i="9" s="1"/>
  <c r="K86" i="9"/>
  <c r="N86" i="9"/>
  <c r="K72" i="9"/>
  <c r="N72" i="9"/>
  <c r="K67" i="9"/>
  <c r="L67" i="9" s="1"/>
  <c r="N67" i="9"/>
  <c r="P64" i="9"/>
  <c r="O64" i="9"/>
  <c r="Q64" i="9"/>
  <c r="L58" i="9"/>
  <c r="M58" i="9" s="1"/>
  <c r="K78" i="9"/>
  <c r="N78" i="9"/>
  <c r="K75" i="9"/>
  <c r="N75" i="9"/>
  <c r="K70" i="9"/>
  <c r="N70" i="9"/>
  <c r="L60" i="9"/>
  <c r="M60" i="9" s="1"/>
  <c r="K65" i="9"/>
  <c r="L65" i="9" s="1"/>
  <c r="N65" i="9"/>
  <c r="H97" i="9"/>
  <c r="J97" i="9"/>
  <c r="G109" i="9"/>
  <c r="Q74" i="9"/>
  <c r="P74" i="9"/>
  <c r="O74" i="9"/>
  <c r="L61" i="9"/>
  <c r="M61" i="9" s="1"/>
  <c r="M55" i="9"/>
  <c r="L56" i="9"/>
  <c r="M56" i="9" s="1"/>
  <c r="K76" i="9"/>
  <c r="L75" i="9" s="1"/>
  <c r="N76" i="9"/>
  <c r="H81" i="9"/>
  <c r="J81" i="9"/>
  <c r="G93" i="9"/>
  <c r="K80" i="9"/>
  <c r="N80" i="9"/>
  <c r="Q63" i="9"/>
  <c r="P63" i="9"/>
  <c r="O63" i="9"/>
  <c r="L57" i="9"/>
  <c r="M57" i="9" s="1"/>
  <c r="Q58" i="9"/>
  <c r="P58" i="9"/>
  <c r="O58" i="9"/>
  <c r="H83" i="9"/>
  <c r="J83" i="9"/>
  <c r="G95" i="9"/>
  <c r="Q53" i="9"/>
  <c r="P53" i="9"/>
  <c r="O53" i="9"/>
  <c r="O73" i="9"/>
  <c r="Q73" i="9"/>
  <c r="P73" i="9"/>
  <c r="H98" i="9"/>
  <c r="J98" i="9"/>
  <c r="G110" i="9"/>
  <c r="H84" i="9"/>
  <c r="J84" i="9"/>
  <c r="G96" i="9"/>
  <c r="H79" i="9"/>
  <c r="J79" i="9"/>
  <c r="G91" i="9"/>
  <c r="O57" i="9"/>
  <c r="Q57" i="9"/>
  <c r="P57" i="9"/>
  <c r="H90" i="9"/>
  <c r="J90" i="9"/>
  <c r="G102" i="9"/>
  <c r="Q68" i="9"/>
  <c r="P68" i="9"/>
  <c r="O68" i="9"/>
  <c r="H87" i="9"/>
  <c r="J87" i="9"/>
  <c r="G99" i="9"/>
  <c r="H82" i="9"/>
  <c r="J82" i="9"/>
  <c r="G94" i="9"/>
  <c r="Q59" i="9"/>
  <c r="P59" i="9"/>
  <c r="O59" i="9"/>
  <c r="H77" i="9"/>
  <c r="J77" i="9"/>
  <c r="G89" i="9"/>
  <c r="K85" i="9"/>
  <c r="N85" i="9"/>
  <c r="P60" i="9"/>
  <c r="O60" i="9"/>
  <c r="Q60" i="9"/>
  <c r="O55" i="9"/>
  <c r="Q55" i="9"/>
  <c r="P55" i="9"/>
  <c r="H88" i="9"/>
  <c r="J88" i="9"/>
  <c r="G100" i="9"/>
  <c r="K69" i="9"/>
  <c r="L69" i="9" s="1"/>
  <c r="N69" i="9"/>
  <c r="P66" i="9"/>
  <c r="O66" i="9"/>
  <c r="Q66" i="9"/>
  <c r="H92" i="9"/>
  <c r="J92" i="9"/>
  <c r="G104" i="9"/>
  <c r="L63" i="9"/>
  <c r="M63" i="9" s="1"/>
  <c r="L64" i="9" l="1"/>
  <c r="M64" i="9" s="1"/>
  <c r="L46" i="4"/>
  <c r="M46" i="4" s="1"/>
  <c r="L47" i="4"/>
  <c r="M47" i="4" s="1"/>
  <c r="L52" i="4"/>
  <c r="M52" i="4" s="1"/>
  <c r="O54" i="4"/>
  <c r="K54" i="4"/>
  <c r="L53" i="4" s="1"/>
  <c r="M53" i="4" s="1"/>
  <c r="G78" i="4"/>
  <c r="H66" i="4"/>
  <c r="J66" i="4"/>
  <c r="G88" i="4"/>
  <c r="J76" i="4"/>
  <c r="H76" i="4"/>
  <c r="G96" i="4"/>
  <c r="H84" i="4"/>
  <c r="J84" i="4"/>
  <c r="P60" i="4"/>
  <c r="Q60" i="4"/>
  <c r="R60" i="4"/>
  <c r="P51" i="4"/>
  <c r="Q51" i="4"/>
  <c r="R51" i="4"/>
  <c r="J77" i="4"/>
  <c r="G89" i="4"/>
  <c r="H77" i="4"/>
  <c r="J71" i="4"/>
  <c r="G83" i="4"/>
  <c r="H71" i="4"/>
  <c r="L48" i="4"/>
  <c r="M48" i="4" s="1"/>
  <c r="O57" i="4"/>
  <c r="K57" i="4"/>
  <c r="G81" i="4"/>
  <c r="H69" i="4"/>
  <c r="J69" i="4"/>
  <c r="J68" i="4"/>
  <c r="G80" i="4"/>
  <c r="H68" i="4"/>
  <c r="K61" i="4"/>
  <c r="O61" i="4"/>
  <c r="G85" i="4"/>
  <c r="H73" i="4"/>
  <c r="J73" i="4"/>
  <c r="K63" i="4"/>
  <c r="O63" i="4"/>
  <c r="G87" i="4"/>
  <c r="H75" i="4"/>
  <c r="J75" i="4"/>
  <c r="L50" i="4"/>
  <c r="M50" i="4" s="1"/>
  <c r="L49" i="4"/>
  <c r="M49" i="4" s="1"/>
  <c r="L51" i="4"/>
  <c r="M51" i="4" s="1"/>
  <c r="L45" i="4"/>
  <c r="M45" i="4" s="1"/>
  <c r="L44" i="4"/>
  <c r="M44" i="4" s="1"/>
  <c r="Q52" i="4"/>
  <c r="P52" i="4"/>
  <c r="R52" i="4"/>
  <c r="K64" i="4"/>
  <c r="O64" i="4"/>
  <c r="O72" i="4"/>
  <c r="K72" i="4"/>
  <c r="P45" i="4"/>
  <c r="Q45" i="4"/>
  <c r="R45" i="4"/>
  <c r="R46" i="4"/>
  <c r="P46" i="4"/>
  <c r="Q46" i="4"/>
  <c r="P49" i="4"/>
  <c r="Q49" i="4"/>
  <c r="R49" i="4"/>
  <c r="K65" i="4"/>
  <c r="O65" i="4"/>
  <c r="P53" i="4"/>
  <c r="Q53" i="4"/>
  <c r="R53" i="4"/>
  <c r="R42" i="4"/>
  <c r="P42" i="4"/>
  <c r="Q42" i="4"/>
  <c r="K59" i="4"/>
  <c r="O59" i="4"/>
  <c r="R47" i="4"/>
  <c r="P47" i="4"/>
  <c r="Q47" i="4"/>
  <c r="O62" i="4"/>
  <c r="K62" i="4"/>
  <c r="L61" i="4" s="1"/>
  <c r="M61" i="4" s="1"/>
  <c r="G86" i="4"/>
  <c r="H74" i="4"/>
  <c r="J74" i="4"/>
  <c r="P50" i="4"/>
  <c r="Q50" i="4"/>
  <c r="R50" i="4"/>
  <c r="K58" i="4"/>
  <c r="O58" i="4"/>
  <c r="G82" i="4"/>
  <c r="H70" i="4"/>
  <c r="J70" i="4"/>
  <c r="O56" i="4"/>
  <c r="K56" i="4"/>
  <c r="L57" i="4" s="1"/>
  <c r="M57" i="4" s="1"/>
  <c r="P44" i="4"/>
  <c r="Q44" i="4"/>
  <c r="R44" i="4"/>
  <c r="K55" i="4"/>
  <c r="L56" i="4" s="1"/>
  <c r="M56" i="4" s="1"/>
  <c r="O55" i="4"/>
  <c r="J67" i="4"/>
  <c r="G79" i="4"/>
  <c r="H67" i="4"/>
  <c r="R43" i="4"/>
  <c r="P43" i="4"/>
  <c r="Q43" i="4"/>
  <c r="H104" i="9"/>
  <c r="J104" i="9"/>
  <c r="G116" i="9"/>
  <c r="Q69" i="9"/>
  <c r="P69" i="9"/>
  <c r="O69" i="9"/>
  <c r="H100" i="9"/>
  <c r="J100" i="9"/>
  <c r="G112" i="9"/>
  <c r="K77" i="9"/>
  <c r="N77" i="9"/>
  <c r="K82" i="9"/>
  <c r="N82" i="9"/>
  <c r="H99" i="9"/>
  <c r="J99" i="9"/>
  <c r="G111" i="9"/>
  <c r="H102" i="9"/>
  <c r="J102" i="9"/>
  <c r="G114" i="9"/>
  <c r="H91" i="9"/>
  <c r="J91" i="9"/>
  <c r="G103" i="9"/>
  <c r="K84" i="9"/>
  <c r="N84" i="9"/>
  <c r="H110" i="9"/>
  <c r="J110" i="9"/>
  <c r="G122" i="9"/>
  <c r="K83" i="9"/>
  <c r="N83" i="9"/>
  <c r="K81" i="9"/>
  <c r="L81" i="9" s="1"/>
  <c r="N81" i="9"/>
  <c r="Q76" i="9"/>
  <c r="P76" i="9"/>
  <c r="O76" i="9"/>
  <c r="K97" i="9"/>
  <c r="N97" i="9"/>
  <c r="O65" i="9"/>
  <c r="Q65" i="9"/>
  <c r="P65" i="9"/>
  <c r="Q70" i="9"/>
  <c r="P70" i="9"/>
  <c r="O70" i="9"/>
  <c r="O75" i="9"/>
  <c r="Q75" i="9"/>
  <c r="P75" i="9"/>
  <c r="P78" i="9"/>
  <c r="O78" i="9"/>
  <c r="Q78" i="9"/>
  <c r="M67" i="9"/>
  <c r="L68" i="9"/>
  <c r="M68" i="9" s="1"/>
  <c r="L73" i="9"/>
  <c r="M73" i="9" s="1"/>
  <c r="L72" i="9"/>
  <c r="M72" i="9" s="1"/>
  <c r="K92" i="9"/>
  <c r="N92" i="9"/>
  <c r="M69" i="9"/>
  <c r="L70" i="9"/>
  <c r="M70" i="9" s="1"/>
  <c r="K88" i="9"/>
  <c r="N88" i="9"/>
  <c r="O85" i="9"/>
  <c r="Q85" i="9"/>
  <c r="P85" i="9"/>
  <c r="H89" i="9"/>
  <c r="J89" i="9"/>
  <c r="G101" i="9"/>
  <c r="H94" i="9"/>
  <c r="J94" i="9"/>
  <c r="G106" i="9"/>
  <c r="K87" i="9"/>
  <c r="L86" i="9" s="1"/>
  <c r="M86" i="9" s="1"/>
  <c r="N87" i="9"/>
  <c r="K90" i="9"/>
  <c r="N90" i="9"/>
  <c r="K79" i="9"/>
  <c r="L79" i="9" s="1"/>
  <c r="N79" i="9"/>
  <c r="H96" i="9"/>
  <c r="J96" i="9"/>
  <c r="G108" i="9"/>
  <c r="K98" i="9"/>
  <c r="N98" i="9"/>
  <c r="H95" i="9"/>
  <c r="J95" i="9"/>
  <c r="G107" i="9"/>
  <c r="Q80" i="9"/>
  <c r="P80" i="9"/>
  <c r="O80" i="9"/>
  <c r="H93" i="9"/>
  <c r="J93" i="9"/>
  <c r="G105" i="9"/>
  <c r="L77" i="9"/>
  <c r="H109" i="9"/>
  <c r="J109" i="9"/>
  <c r="G121" i="9"/>
  <c r="M65" i="9"/>
  <c r="L66" i="9"/>
  <c r="M66" i="9" s="1"/>
  <c r="L71" i="9"/>
  <c r="M71" i="9" s="1"/>
  <c r="M75" i="9"/>
  <c r="L76" i="9"/>
  <c r="M76" i="9" s="1"/>
  <c r="O67" i="9"/>
  <c r="Q67" i="9"/>
  <c r="P67" i="9"/>
  <c r="Q72" i="9"/>
  <c r="P72" i="9"/>
  <c r="O72" i="9"/>
  <c r="P86" i="9"/>
  <c r="O86" i="9"/>
  <c r="Q86" i="9"/>
  <c r="O71" i="9"/>
  <c r="Q71" i="9"/>
  <c r="P71" i="9"/>
  <c r="L74" i="9"/>
  <c r="M74" i="9" s="1"/>
  <c r="L59" i="4" l="1"/>
  <c r="M59" i="4" s="1"/>
  <c r="L62" i="4"/>
  <c r="M62" i="4" s="1"/>
  <c r="G91" i="4"/>
  <c r="H79" i="4"/>
  <c r="J79" i="4"/>
  <c r="P55" i="4"/>
  <c r="Q55" i="4"/>
  <c r="R55" i="4"/>
  <c r="P56" i="4"/>
  <c r="R56" i="4"/>
  <c r="Q56" i="4"/>
  <c r="P58" i="4"/>
  <c r="Q58" i="4"/>
  <c r="R58" i="4"/>
  <c r="R64" i="4"/>
  <c r="Q64" i="4"/>
  <c r="P64" i="4"/>
  <c r="O75" i="4"/>
  <c r="K75" i="4"/>
  <c r="J87" i="4"/>
  <c r="G99" i="4"/>
  <c r="H87" i="4"/>
  <c r="L64" i="4"/>
  <c r="M64" i="4" s="1"/>
  <c r="R61" i="4"/>
  <c r="P61" i="4"/>
  <c r="Q61" i="4"/>
  <c r="K68" i="4"/>
  <c r="O68" i="4"/>
  <c r="K71" i="4"/>
  <c r="O71" i="4"/>
  <c r="J89" i="4"/>
  <c r="G101" i="4"/>
  <c r="H89" i="4"/>
  <c r="O84" i="4"/>
  <c r="K84" i="4"/>
  <c r="H96" i="4"/>
  <c r="J96" i="4"/>
  <c r="G108" i="4"/>
  <c r="K76" i="4"/>
  <c r="O76" i="4"/>
  <c r="O66" i="4"/>
  <c r="K66" i="4"/>
  <c r="L65" i="4" s="1"/>
  <c r="M65" i="4" s="1"/>
  <c r="J78" i="4"/>
  <c r="G90" i="4"/>
  <c r="H78" i="4"/>
  <c r="P54" i="4"/>
  <c r="Q54" i="4"/>
  <c r="R54" i="4"/>
  <c r="L63" i="4"/>
  <c r="M63" i="4" s="1"/>
  <c r="L60" i="4"/>
  <c r="M60" i="4" s="1"/>
  <c r="L58" i="4"/>
  <c r="M58" i="4" s="1"/>
  <c r="K67" i="4"/>
  <c r="L66" i="4" s="1"/>
  <c r="O67" i="4"/>
  <c r="O70" i="4"/>
  <c r="K70" i="4"/>
  <c r="J82" i="4"/>
  <c r="G94" i="4"/>
  <c r="H82" i="4"/>
  <c r="K74" i="4"/>
  <c r="O74" i="4"/>
  <c r="G98" i="4"/>
  <c r="H86" i="4"/>
  <c r="J86" i="4"/>
  <c r="R62" i="4"/>
  <c r="P62" i="4"/>
  <c r="Q62" i="4"/>
  <c r="P59" i="4"/>
  <c r="Q59" i="4"/>
  <c r="R59" i="4"/>
  <c r="R65" i="4"/>
  <c r="P65" i="4"/>
  <c r="Q65" i="4"/>
  <c r="P72" i="4"/>
  <c r="Q72" i="4"/>
  <c r="R72" i="4"/>
  <c r="R63" i="4"/>
  <c r="P63" i="4"/>
  <c r="Q63" i="4"/>
  <c r="K73" i="4"/>
  <c r="O73" i="4"/>
  <c r="J85" i="4"/>
  <c r="G97" i="4"/>
  <c r="H85" i="4"/>
  <c r="J80" i="4"/>
  <c r="G92" i="4"/>
  <c r="H80" i="4"/>
  <c r="O69" i="4"/>
  <c r="K69" i="4"/>
  <c r="G93" i="4"/>
  <c r="H81" i="4"/>
  <c r="J81" i="4"/>
  <c r="R57" i="4"/>
  <c r="P57" i="4"/>
  <c r="Q57" i="4"/>
  <c r="J83" i="4"/>
  <c r="G95" i="4"/>
  <c r="H83" i="4"/>
  <c r="O77" i="4"/>
  <c r="K77" i="4"/>
  <c r="H88" i="4"/>
  <c r="G100" i="4"/>
  <c r="J88" i="4"/>
  <c r="L54" i="4"/>
  <c r="M54" i="4" s="1"/>
  <c r="L55" i="4"/>
  <c r="M55" i="4" s="1"/>
  <c r="K109" i="9"/>
  <c r="N109" i="9"/>
  <c r="H105" i="9"/>
  <c r="J105" i="9"/>
  <c r="G117" i="9"/>
  <c r="H107" i="9"/>
  <c r="J107" i="9"/>
  <c r="G119" i="9"/>
  <c r="K96" i="9"/>
  <c r="N96" i="9"/>
  <c r="O79" i="9"/>
  <c r="Q79" i="9"/>
  <c r="P79" i="9"/>
  <c r="Q90" i="9"/>
  <c r="P90" i="9"/>
  <c r="O90" i="9"/>
  <c r="O87" i="9"/>
  <c r="Q87" i="9"/>
  <c r="P87" i="9"/>
  <c r="H106" i="9"/>
  <c r="J106" i="9"/>
  <c r="G118" i="9"/>
  <c r="K89" i="9"/>
  <c r="L88" i="9" s="1"/>
  <c r="M88" i="9" s="1"/>
  <c r="N89" i="9"/>
  <c r="L89" i="9"/>
  <c r="Q81" i="9"/>
  <c r="P81" i="9"/>
  <c r="O81" i="9"/>
  <c r="O83" i="9"/>
  <c r="Q83" i="9"/>
  <c r="P83" i="9"/>
  <c r="H122" i="9"/>
  <c r="G134" i="9"/>
  <c r="J122" i="9"/>
  <c r="L85" i="9"/>
  <c r="M85" i="9" s="1"/>
  <c r="K91" i="9"/>
  <c r="L91" i="9" s="1"/>
  <c r="N91" i="9"/>
  <c r="H114" i="9"/>
  <c r="G126" i="9"/>
  <c r="J114" i="9"/>
  <c r="K99" i="9"/>
  <c r="L98" i="9" s="1"/>
  <c r="M98" i="9" s="1"/>
  <c r="N99" i="9"/>
  <c r="Q82" i="9"/>
  <c r="P82" i="9"/>
  <c r="O82" i="9"/>
  <c r="Q77" i="9"/>
  <c r="P77" i="9"/>
  <c r="O77" i="9"/>
  <c r="H112" i="9"/>
  <c r="J112" i="9"/>
  <c r="G124" i="9"/>
  <c r="H116" i="9"/>
  <c r="G128" i="9"/>
  <c r="J116" i="9"/>
  <c r="H121" i="9"/>
  <c r="G133" i="9"/>
  <c r="J121" i="9"/>
  <c r="K93" i="9"/>
  <c r="N93" i="9"/>
  <c r="K95" i="9"/>
  <c r="N95" i="9"/>
  <c r="Q98" i="9"/>
  <c r="P98" i="9"/>
  <c r="O98" i="9"/>
  <c r="H108" i="9"/>
  <c r="J108" i="9"/>
  <c r="G120" i="9"/>
  <c r="M79" i="9"/>
  <c r="L80" i="9"/>
  <c r="M80" i="9" s="1"/>
  <c r="K94" i="9"/>
  <c r="N94" i="9"/>
  <c r="H101" i="9"/>
  <c r="J101" i="9"/>
  <c r="G113" i="9"/>
  <c r="Q88" i="9"/>
  <c r="P88" i="9"/>
  <c r="O88" i="9"/>
  <c r="Q92" i="9"/>
  <c r="P92" i="9"/>
  <c r="O92" i="9"/>
  <c r="Q97" i="9"/>
  <c r="P97" i="9"/>
  <c r="O97" i="9"/>
  <c r="M81" i="9"/>
  <c r="L82" i="9"/>
  <c r="M82" i="9" s="1"/>
  <c r="L84" i="9"/>
  <c r="M84" i="9" s="1"/>
  <c r="K110" i="9"/>
  <c r="N110" i="9"/>
  <c r="P84" i="9"/>
  <c r="O84" i="9"/>
  <c r="Q84" i="9"/>
  <c r="H103" i="9"/>
  <c r="J103" i="9"/>
  <c r="G115" i="9"/>
  <c r="K102" i="9"/>
  <c r="N102" i="9"/>
  <c r="H111" i="9"/>
  <c r="J111" i="9"/>
  <c r="G123" i="9"/>
  <c r="L83" i="9"/>
  <c r="M83" i="9" s="1"/>
  <c r="M77" i="9"/>
  <c r="L78" i="9"/>
  <c r="M78" i="9" s="1"/>
  <c r="K100" i="9"/>
  <c r="N100" i="9"/>
  <c r="K104" i="9"/>
  <c r="N104" i="9"/>
  <c r="L87" i="9"/>
  <c r="M87" i="9" s="1"/>
  <c r="L74" i="4" l="1"/>
  <c r="M74" i="4" s="1"/>
  <c r="L71" i="4"/>
  <c r="M71" i="4" s="1"/>
  <c r="K88" i="4"/>
  <c r="O88" i="4"/>
  <c r="P77" i="4"/>
  <c r="Q77" i="4"/>
  <c r="R77" i="4"/>
  <c r="J95" i="4"/>
  <c r="G107" i="4"/>
  <c r="H95" i="4"/>
  <c r="L70" i="4"/>
  <c r="M70" i="4" s="1"/>
  <c r="K80" i="4"/>
  <c r="O80" i="4"/>
  <c r="G109" i="4"/>
  <c r="J97" i="4"/>
  <c r="H97" i="4"/>
  <c r="R73" i="4"/>
  <c r="P73" i="4"/>
  <c r="Q73" i="4"/>
  <c r="P74" i="4"/>
  <c r="Q74" i="4"/>
  <c r="R74" i="4"/>
  <c r="K82" i="4"/>
  <c r="O82" i="4"/>
  <c r="R70" i="4"/>
  <c r="P70" i="4"/>
  <c r="Q70" i="4"/>
  <c r="J90" i="4"/>
  <c r="G102" i="4"/>
  <c r="H90" i="4"/>
  <c r="M66" i="4"/>
  <c r="L67" i="4"/>
  <c r="M67" i="4" s="1"/>
  <c r="P76" i="4"/>
  <c r="R76" i="4"/>
  <c r="Q76" i="4"/>
  <c r="J108" i="4"/>
  <c r="G120" i="4"/>
  <c r="H108" i="4"/>
  <c r="P84" i="4"/>
  <c r="R84" i="4"/>
  <c r="Q84" i="4"/>
  <c r="G113" i="4"/>
  <c r="H101" i="4"/>
  <c r="J101" i="4"/>
  <c r="R71" i="4"/>
  <c r="P71" i="4"/>
  <c r="Q71" i="4"/>
  <c r="P68" i="4"/>
  <c r="R68" i="4"/>
  <c r="Q68" i="4"/>
  <c r="J99" i="4"/>
  <c r="G111" i="4"/>
  <c r="H99" i="4"/>
  <c r="K79" i="4"/>
  <c r="O79" i="4"/>
  <c r="J91" i="4"/>
  <c r="G103" i="4"/>
  <c r="H91" i="4"/>
  <c r="L68" i="4"/>
  <c r="M68" i="4" s="1"/>
  <c r="L73" i="4"/>
  <c r="M73" i="4" s="1"/>
  <c r="L76" i="4"/>
  <c r="M76" i="4" s="1"/>
  <c r="G112" i="4"/>
  <c r="J100" i="4"/>
  <c r="H100" i="4"/>
  <c r="K83" i="4"/>
  <c r="O83" i="4"/>
  <c r="K81" i="4"/>
  <c r="L82" i="4" s="1"/>
  <c r="M82" i="4" s="1"/>
  <c r="O81" i="4"/>
  <c r="G105" i="4"/>
  <c r="H93" i="4"/>
  <c r="J93" i="4"/>
  <c r="P69" i="4"/>
  <c r="Q69" i="4"/>
  <c r="R69" i="4"/>
  <c r="J92" i="4"/>
  <c r="G104" i="4"/>
  <c r="H92" i="4"/>
  <c r="K85" i="4"/>
  <c r="O85" i="4"/>
  <c r="K86" i="4"/>
  <c r="O86" i="4"/>
  <c r="J98" i="4"/>
  <c r="G110" i="4"/>
  <c r="H98" i="4"/>
  <c r="J94" i="4"/>
  <c r="G106" i="4"/>
  <c r="H94" i="4"/>
  <c r="R67" i="4"/>
  <c r="P67" i="4"/>
  <c r="Q67" i="4"/>
  <c r="K78" i="4"/>
  <c r="O78" i="4"/>
  <c r="P66" i="4"/>
  <c r="Q66" i="4"/>
  <c r="R66" i="4"/>
  <c r="L75" i="4"/>
  <c r="M75" i="4" s="1"/>
  <c r="L77" i="4"/>
  <c r="M77" i="4" s="1"/>
  <c r="K96" i="4"/>
  <c r="O96" i="4"/>
  <c r="O89" i="4"/>
  <c r="K89" i="4"/>
  <c r="K87" i="4"/>
  <c r="O87" i="4"/>
  <c r="R75" i="4"/>
  <c r="P75" i="4"/>
  <c r="Q75" i="4"/>
  <c r="L72" i="4"/>
  <c r="M72" i="4" s="1"/>
  <c r="L69" i="4"/>
  <c r="M69" i="4" s="1"/>
  <c r="G140" i="9"/>
  <c r="G139" i="9"/>
  <c r="O100" i="9"/>
  <c r="Q100" i="9"/>
  <c r="P100" i="9"/>
  <c r="K103" i="9"/>
  <c r="L103" i="9" s="1"/>
  <c r="N103" i="9"/>
  <c r="K111" i="9"/>
  <c r="N111" i="9"/>
  <c r="Q102" i="9"/>
  <c r="P102" i="9"/>
  <c r="O102" i="9"/>
  <c r="H115" i="9"/>
  <c r="G127" i="9"/>
  <c r="J115" i="9"/>
  <c r="O110" i="9"/>
  <c r="Q110" i="9"/>
  <c r="P110" i="9"/>
  <c r="K101" i="9"/>
  <c r="L100" i="9" s="1"/>
  <c r="M100" i="9" s="1"/>
  <c r="N101" i="9"/>
  <c r="Q94" i="9"/>
  <c r="P94" i="9"/>
  <c r="O94" i="9"/>
  <c r="H120" i="9"/>
  <c r="G132" i="9"/>
  <c r="J120" i="9"/>
  <c r="Q95" i="9"/>
  <c r="P95" i="9"/>
  <c r="O95" i="9"/>
  <c r="P93" i="9"/>
  <c r="O93" i="9"/>
  <c r="Q93" i="9"/>
  <c r="K121" i="9"/>
  <c r="N121" i="9"/>
  <c r="H128" i="9"/>
  <c r="J128" i="9"/>
  <c r="H124" i="9"/>
  <c r="G136" i="9"/>
  <c r="J124" i="9"/>
  <c r="H126" i="9"/>
  <c r="J126" i="9"/>
  <c r="P91" i="9"/>
  <c r="O91" i="9"/>
  <c r="Q91" i="9"/>
  <c r="K122" i="9"/>
  <c r="N122" i="9"/>
  <c r="M89" i="9"/>
  <c r="L90" i="9"/>
  <c r="M90" i="9" s="1"/>
  <c r="K106" i="9"/>
  <c r="N106" i="9"/>
  <c r="L97" i="9"/>
  <c r="M97" i="9" s="1"/>
  <c r="K107" i="9"/>
  <c r="N107" i="9"/>
  <c r="H117" i="9"/>
  <c r="G129" i="9"/>
  <c r="J117" i="9"/>
  <c r="O104" i="9"/>
  <c r="Q104" i="9"/>
  <c r="P104" i="9"/>
  <c r="H123" i="9"/>
  <c r="G135" i="9"/>
  <c r="J123" i="9"/>
  <c r="H113" i="9"/>
  <c r="G125" i="9"/>
  <c r="J113" i="9"/>
  <c r="L95" i="9"/>
  <c r="M95" i="9" s="1"/>
  <c r="K108" i="9"/>
  <c r="N108" i="9"/>
  <c r="L96" i="9"/>
  <c r="M96" i="9" s="1"/>
  <c r="L94" i="9"/>
  <c r="M94" i="9" s="1"/>
  <c r="H133" i="9"/>
  <c r="J133" i="9"/>
  <c r="K116" i="9"/>
  <c r="N116" i="9"/>
  <c r="K112" i="9"/>
  <c r="N112" i="9"/>
  <c r="Q99" i="9"/>
  <c r="P99" i="9"/>
  <c r="O99" i="9"/>
  <c r="K114" i="9"/>
  <c r="N114" i="9"/>
  <c r="M91" i="9"/>
  <c r="L92" i="9"/>
  <c r="M92" i="9" s="1"/>
  <c r="H134" i="9"/>
  <c r="J134" i="9"/>
  <c r="Q89" i="9"/>
  <c r="P89" i="9"/>
  <c r="O89" i="9"/>
  <c r="H118" i="9"/>
  <c r="G130" i="9"/>
  <c r="J118" i="9"/>
  <c r="Q96" i="9"/>
  <c r="P96" i="9"/>
  <c r="O96" i="9"/>
  <c r="H119" i="9"/>
  <c r="G131" i="9"/>
  <c r="J119" i="9"/>
  <c r="K105" i="9"/>
  <c r="N105" i="9"/>
  <c r="P109" i="9"/>
  <c r="O109" i="9"/>
  <c r="Q109" i="9"/>
  <c r="L93" i="9"/>
  <c r="M93" i="9" s="1"/>
  <c r="L99" i="9"/>
  <c r="M99" i="9" s="1"/>
  <c r="L85" i="4" l="1"/>
  <c r="M85" i="4" s="1"/>
  <c r="L78" i="4"/>
  <c r="M78" i="4" s="1"/>
  <c r="L79" i="4"/>
  <c r="M79" i="4" s="1"/>
  <c r="L80" i="4"/>
  <c r="M80" i="4" s="1"/>
  <c r="P87" i="4"/>
  <c r="Q87" i="4"/>
  <c r="R87" i="4"/>
  <c r="P96" i="4"/>
  <c r="Q96" i="4"/>
  <c r="R96" i="4"/>
  <c r="O94" i="4"/>
  <c r="K94" i="4"/>
  <c r="J110" i="4"/>
  <c r="G122" i="4"/>
  <c r="H110" i="4"/>
  <c r="P86" i="4"/>
  <c r="Q86" i="4"/>
  <c r="R86" i="4"/>
  <c r="P85" i="4"/>
  <c r="Q85" i="4"/>
  <c r="R85" i="4"/>
  <c r="O92" i="4"/>
  <c r="K92" i="4"/>
  <c r="O93" i="4"/>
  <c r="K93" i="4"/>
  <c r="J105" i="4"/>
  <c r="G117" i="4"/>
  <c r="H105" i="4"/>
  <c r="L84" i="4"/>
  <c r="M84" i="4" s="1"/>
  <c r="O100" i="4"/>
  <c r="K100" i="4"/>
  <c r="G115" i="4"/>
  <c r="H103" i="4"/>
  <c r="J103" i="4"/>
  <c r="R79" i="4"/>
  <c r="P79" i="4"/>
  <c r="Q79" i="4"/>
  <c r="O99" i="4"/>
  <c r="K99" i="4"/>
  <c r="J120" i="4"/>
  <c r="H120" i="4"/>
  <c r="H102" i="4"/>
  <c r="J102" i="4"/>
  <c r="G114" i="4"/>
  <c r="O97" i="4"/>
  <c r="K97" i="4"/>
  <c r="R80" i="4"/>
  <c r="P80" i="4"/>
  <c r="Q80" i="4"/>
  <c r="K95" i="4"/>
  <c r="L96" i="4" s="1"/>
  <c r="M96" i="4" s="1"/>
  <c r="O95" i="4"/>
  <c r="R88" i="4"/>
  <c r="Q88" i="4"/>
  <c r="P88" i="4"/>
  <c r="L83" i="4"/>
  <c r="M83" i="4" s="1"/>
  <c r="P89" i="4"/>
  <c r="Q89" i="4"/>
  <c r="R89" i="4"/>
  <c r="R78" i="4"/>
  <c r="P78" i="4"/>
  <c r="Q78" i="4"/>
  <c r="G118" i="4"/>
  <c r="H106" i="4"/>
  <c r="J106" i="4"/>
  <c r="K98" i="4"/>
  <c r="L99" i="4" s="1"/>
  <c r="M99" i="4" s="1"/>
  <c r="O98" i="4"/>
  <c r="L87" i="4"/>
  <c r="M87" i="4" s="1"/>
  <c r="J104" i="4"/>
  <c r="G116" i="4"/>
  <c r="H104" i="4"/>
  <c r="R81" i="4"/>
  <c r="P81" i="4"/>
  <c r="Q81" i="4"/>
  <c r="R83" i="4"/>
  <c r="P83" i="4"/>
  <c r="Q83" i="4"/>
  <c r="H112" i="4"/>
  <c r="G124" i="4"/>
  <c r="J112" i="4"/>
  <c r="K91" i="4"/>
  <c r="O91" i="4"/>
  <c r="G123" i="4"/>
  <c r="H111" i="4"/>
  <c r="J111" i="4"/>
  <c r="K101" i="4"/>
  <c r="O101" i="4"/>
  <c r="G125" i="4"/>
  <c r="H113" i="4"/>
  <c r="J113" i="4"/>
  <c r="O108" i="4"/>
  <c r="K108" i="4"/>
  <c r="K90" i="4"/>
  <c r="L91" i="4" s="1"/>
  <c r="M91" i="4" s="1"/>
  <c r="O90" i="4"/>
  <c r="P82" i="4"/>
  <c r="Q82" i="4"/>
  <c r="R82" i="4"/>
  <c r="G121" i="4"/>
  <c r="H109" i="4"/>
  <c r="J109" i="4"/>
  <c r="J107" i="4"/>
  <c r="G119" i="4"/>
  <c r="H107" i="4"/>
  <c r="L88" i="4"/>
  <c r="M88" i="4" s="1"/>
  <c r="L89" i="4"/>
  <c r="M89" i="4" s="1"/>
  <c r="L86" i="4"/>
  <c r="M86" i="4" s="1"/>
  <c r="L81" i="4"/>
  <c r="M81" i="4" s="1"/>
  <c r="L111" i="9"/>
  <c r="J140" i="9"/>
  <c r="J139" i="9"/>
  <c r="J137" i="9"/>
  <c r="H140" i="9"/>
  <c r="H139" i="9"/>
  <c r="L106" i="9"/>
  <c r="H130" i="9"/>
  <c r="J130" i="9"/>
  <c r="K133" i="9"/>
  <c r="N133" i="9"/>
  <c r="Q108" i="9"/>
  <c r="P108" i="9"/>
  <c r="O108" i="9"/>
  <c r="K113" i="9"/>
  <c r="L113" i="9" s="1"/>
  <c r="N113" i="9"/>
  <c r="H135" i="9"/>
  <c r="J135" i="9"/>
  <c r="P105" i="9"/>
  <c r="O105" i="9"/>
  <c r="Q105" i="9"/>
  <c r="K119" i="9"/>
  <c r="N119" i="9"/>
  <c r="K118" i="9"/>
  <c r="N118" i="9"/>
  <c r="K134" i="9"/>
  <c r="N134" i="9"/>
  <c r="Q114" i="9"/>
  <c r="P114" i="9"/>
  <c r="O114" i="9"/>
  <c r="L109" i="9"/>
  <c r="M109" i="9" s="1"/>
  <c r="H125" i="9"/>
  <c r="J125" i="9"/>
  <c r="K123" i="9"/>
  <c r="N123" i="9"/>
  <c r="K117" i="9"/>
  <c r="N117" i="9"/>
  <c r="L108" i="9"/>
  <c r="M108" i="9" s="1"/>
  <c r="M106" i="9"/>
  <c r="L107" i="9"/>
  <c r="M107" i="9" s="1"/>
  <c r="K126" i="9"/>
  <c r="N126" i="9"/>
  <c r="K124" i="9"/>
  <c r="N124" i="9"/>
  <c r="H132" i="9"/>
  <c r="J132" i="9"/>
  <c r="L102" i="9"/>
  <c r="M102" i="9" s="1"/>
  <c r="K115" i="9"/>
  <c r="L115" i="9" s="1"/>
  <c r="N115" i="9"/>
  <c r="Q111" i="9"/>
  <c r="P111" i="9"/>
  <c r="O111" i="9"/>
  <c r="P103" i="9"/>
  <c r="O103" i="9"/>
  <c r="Q103" i="9"/>
  <c r="L110" i="9"/>
  <c r="M110" i="9" s="1"/>
  <c r="L101" i="9"/>
  <c r="M101" i="9" s="1"/>
  <c r="L105" i="9"/>
  <c r="M105" i="9" s="1"/>
  <c r="H131" i="9"/>
  <c r="J131" i="9"/>
  <c r="Q112" i="9"/>
  <c r="P112" i="9"/>
  <c r="O112" i="9"/>
  <c r="Q116" i="9"/>
  <c r="P116" i="9"/>
  <c r="O116" i="9"/>
  <c r="H129" i="9"/>
  <c r="J129" i="9"/>
  <c r="P107" i="9"/>
  <c r="Q107" i="9"/>
  <c r="O107" i="9"/>
  <c r="O106" i="9"/>
  <c r="Q106" i="9"/>
  <c r="P106" i="9"/>
  <c r="P122" i="9"/>
  <c r="O122" i="9"/>
  <c r="Q122" i="9"/>
  <c r="H136" i="9"/>
  <c r="J136" i="9"/>
  <c r="K128" i="9"/>
  <c r="N128" i="9"/>
  <c r="O121" i="9"/>
  <c r="Q121" i="9"/>
  <c r="P121" i="9"/>
  <c r="K120" i="9"/>
  <c r="N120" i="9"/>
  <c r="P101" i="9"/>
  <c r="O101" i="9"/>
  <c r="Q101" i="9"/>
  <c r="H127" i="9"/>
  <c r="J127" i="9"/>
  <c r="M111" i="9"/>
  <c r="L112" i="9"/>
  <c r="M112" i="9" s="1"/>
  <c r="M103" i="9"/>
  <c r="L104" i="9"/>
  <c r="M104" i="9" s="1"/>
  <c r="L92" i="4" l="1"/>
  <c r="H119" i="4"/>
  <c r="J119" i="4"/>
  <c r="K109" i="4"/>
  <c r="O109" i="4"/>
  <c r="J121" i="4"/>
  <c r="H121" i="4"/>
  <c r="P90" i="4"/>
  <c r="Q90" i="4"/>
  <c r="R90" i="4"/>
  <c r="K113" i="4"/>
  <c r="O113" i="4"/>
  <c r="J125" i="4"/>
  <c r="H125" i="4"/>
  <c r="R91" i="4"/>
  <c r="P91" i="4"/>
  <c r="Q91" i="4"/>
  <c r="K112" i="4"/>
  <c r="O112" i="4"/>
  <c r="J116" i="4"/>
  <c r="H116" i="4"/>
  <c r="P98" i="4"/>
  <c r="Q98" i="4"/>
  <c r="R98" i="4"/>
  <c r="O106" i="4"/>
  <c r="K106" i="4"/>
  <c r="J118" i="4"/>
  <c r="H118" i="4"/>
  <c r="G140" i="4"/>
  <c r="J114" i="4"/>
  <c r="H114" i="4"/>
  <c r="K120" i="4"/>
  <c r="O120" i="4"/>
  <c r="R99" i="4"/>
  <c r="P99" i="4"/>
  <c r="Q99" i="4"/>
  <c r="K103" i="4"/>
  <c r="O103" i="4"/>
  <c r="J115" i="4"/>
  <c r="H115" i="4"/>
  <c r="Q100" i="4"/>
  <c r="P100" i="4"/>
  <c r="R100" i="4"/>
  <c r="H117" i="4"/>
  <c r="J117" i="4"/>
  <c r="L94" i="4"/>
  <c r="M94" i="4" s="1"/>
  <c r="L93" i="4"/>
  <c r="M93" i="4" s="1"/>
  <c r="M92" i="4"/>
  <c r="O110" i="4"/>
  <c r="K110" i="4"/>
  <c r="L109" i="4" s="1"/>
  <c r="M109" i="4" s="1"/>
  <c r="R94" i="4"/>
  <c r="P94" i="4"/>
  <c r="Q94" i="4"/>
  <c r="L97" i="4"/>
  <c r="M97" i="4" s="1"/>
  <c r="L98" i="4"/>
  <c r="M98" i="4" s="1"/>
  <c r="O107" i="4"/>
  <c r="K107" i="4"/>
  <c r="R108" i="4"/>
  <c r="P108" i="4"/>
  <c r="Q108" i="4"/>
  <c r="R101" i="4"/>
  <c r="P101" i="4"/>
  <c r="Q101" i="4"/>
  <c r="O111" i="4"/>
  <c r="K111" i="4"/>
  <c r="J123" i="4"/>
  <c r="H123" i="4"/>
  <c r="H124" i="4"/>
  <c r="J124" i="4"/>
  <c r="K104" i="4"/>
  <c r="O104" i="4"/>
  <c r="P95" i="4"/>
  <c r="Q95" i="4"/>
  <c r="R95" i="4"/>
  <c r="P97" i="4"/>
  <c r="R97" i="4"/>
  <c r="Q97" i="4"/>
  <c r="K102" i="4"/>
  <c r="L102" i="4" s="1"/>
  <c r="O102" i="4"/>
  <c r="O105" i="4"/>
  <c r="K105" i="4"/>
  <c r="R93" i="4"/>
  <c r="P93" i="4"/>
  <c r="Q93" i="4"/>
  <c r="P92" i="4"/>
  <c r="Q92" i="4"/>
  <c r="R92" i="4"/>
  <c r="J122" i="4"/>
  <c r="H122" i="4"/>
  <c r="H140" i="4" s="1"/>
  <c r="G141" i="4"/>
  <c r="L90" i="4"/>
  <c r="M90" i="4" s="1"/>
  <c r="L100" i="4"/>
  <c r="M100" i="4" s="1"/>
  <c r="L95" i="4"/>
  <c r="M95" i="4" s="1"/>
  <c r="D19" i="6"/>
  <c r="E19" i="6" s="1"/>
  <c r="K140" i="9"/>
  <c r="K139" i="9"/>
  <c r="L117" i="9"/>
  <c r="L123" i="9"/>
  <c r="M123" i="9" s="1"/>
  <c r="N140" i="9"/>
  <c r="N139" i="9"/>
  <c r="P120" i="9"/>
  <c r="O120" i="9"/>
  <c r="Q120" i="9"/>
  <c r="K131" i="9"/>
  <c r="N131" i="9"/>
  <c r="M115" i="9"/>
  <c r="L116" i="9"/>
  <c r="M116" i="9" s="1"/>
  <c r="K127" i="9"/>
  <c r="N127" i="9"/>
  <c r="L121" i="9"/>
  <c r="M121" i="9" s="1"/>
  <c r="O128" i="9"/>
  <c r="Q128" i="9"/>
  <c r="P128" i="9"/>
  <c r="K136" i="9"/>
  <c r="N136" i="9"/>
  <c r="Q115" i="9"/>
  <c r="P115" i="9"/>
  <c r="O115" i="9"/>
  <c r="K132" i="9"/>
  <c r="N132" i="9"/>
  <c r="Q124" i="9"/>
  <c r="P124" i="9"/>
  <c r="O124" i="9"/>
  <c r="O126" i="9"/>
  <c r="Q126" i="9"/>
  <c r="P126" i="9"/>
  <c r="P117" i="9"/>
  <c r="O117" i="9"/>
  <c r="Q117" i="9"/>
  <c r="Q123" i="9"/>
  <c r="P123" i="9"/>
  <c r="O123" i="9"/>
  <c r="K125" i="9"/>
  <c r="N125" i="9"/>
  <c r="L119" i="9"/>
  <c r="M119" i="9" s="1"/>
  <c r="L120" i="9"/>
  <c r="M120" i="9" s="1"/>
  <c r="K135" i="9"/>
  <c r="N135" i="9"/>
  <c r="Q113" i="9"/>
  <c r="P113" i="9"/>
  <c r="O113" i="9"/>
  <c r="L122" i="9"/>
  <c r="M122" i="9" s="1"/>
  <c r="K129" i="9"/>
  <c r="N129" i="9"/>
  <c r="M117" i="9"/>
  <c r="L118" i="9"/>
  <c r="M118" i="9" s="1"/>
  <c r="O134" i="9"/>
  <c r="Q134" i="9"/>
  <c r="P134" i="9"/>
  <c r="O118" i="9"/>
  <c r="Q118" i="9"/>
  <c r="P118" i="9"/>
  <c r="O119" i="9"/>
  <c r="Q119" i="9"/>
  <c r="P119" i="9"/>
  <c r="M113" i="9"/>
  <c r="L114" i="9"/>
  <c r="M114" i="9" s="1"/>
  <c r="Q133" i="9"/>
  <c r="P133" i="9"/>
  <c r="O133" i="9"/>
  <c r="K130" i="9"/>
  <c r="N130" i="9"/>
  <c r="P145" i="9" l="1"/>
  <c r="N146" i="9"/>
  <c r="L101" i="4"/>
  <c r="M101" i="4" s="1"/>
  <c r="L106" i="4"/>
  <c r="M106" i="4" s="1"/>
  <c r="L112" i="4"/>
  <c r="M112" i="4" s="1"/>
  <c r="J140" i="4"/>
  <c r="M102" i="4"/>
  <c r="L103" i="4"/>
  <c r="K123" i="4"/>
  <c r="O123" i="4"/>
  <c r="P111" i="4"/>
  <c r="Q111" i="4"/>
  <c r="R111" i="4"/>
  <c r="R107" i="4"/>
  <c r="P107" i="4"/>
  <c r="Q107" i="4"/>
  <c r="P110" i="4"/>
  <c r="R110" i="4"/>
  <c r="Q110" i="4"/>
  <c r="R103" i="4"/>
  <c r="P103" i="4"/>
  <c r="Q103" i="4"/>
  <c r="K114" i="4"/>
  <c r="O114" i="4"/>
  <c r="O116" i="4"/>
  <c r="K116" i="4"/>
  <c r="R113" i="4"/>
  <c r="P113" i="4"/>
  <c r="Q113" i="4"/>
  <c r="K121" i="4"/>
  <c r="O121" i="4"/>
  <c r="L105" i="4"/>
  <c r="M105" i="4" s="1"/>
  <c r="L107" i="4"/>
  <c r="M107" i="4" s="1"/>
  <c r="L113" i="4"/>
  <c r="M113" i="4" s="1"/>
  <c r="L110" i="4"/>
  <c r="M110" i="4" s="1"/>
  <c r="K122" i="4"/>
  <c r="O122" i="4"/>
  <c r="P105" i="4"/>
  <c r="Q105" i="4"/>
  <c r="R105" i="4"/>
  <c r="P102" i="4"/>
  <c r="Q102" i="4"/>
  <c r="R102" i="4"/>
  <c r="P104" i="4"/>
  <c r="Q104" i="4"/>
  <c r="R104" i="4"/>
  <c r="O124" i="4"/>
  <c r="K124" i="4"/>
  <c r="L108" i="4"/>
  <c r="M108" i="4" s="1"/>
  <c r="L111" i="4"/>
  <c r="M111" i="4" s="1"/>
  <c r="O117" i="4"/>
  <c r="K117" i="4"/>
  <c r="K115" i="4"/>
  <c r="O115" i="4"/>
  <c r="R120" i="4"/>
  <c r="P120" i="4"/>
  <c r="Q120" i="4"/>
  <c r="O118" i="4"/>
  <c r="K118" i="4"/>
  <c r="P106" i="4"/>
  <c r="Q106" i="4"/>
  <c r="R106" i="4"/>
  <c r="R112" i="4"/>
  <c r="P112" i="4"/>
  <c r="Q112" i="4"/>
  <c r="O125" i="4"/>
  <c r="K125" i="4"/>
  <c r="P109" i="4"/>
  <c r="Q109" i="4"/>
  <c r="R109" i="4"/>
  <c r="K119" i="4"/>
  <c r="O119" i="4"/>
  <c r="J141" i="4"/>
  <c r="L104" i="4"/>
  <c r="M104" i="4" s="1"/>
  <c r="H141" i="4"/>
  <c r="Q145" i="9"/>
  <c r="N148" i="9"/>
  <c r="M139" i="9"/>
  <c r="M140" i="9"/>
  <c r="L140" i="9"/>
  <c r="L139" i="9"/>
  <c r="P136" i="9"/>
  <c r="Q136" i="9"/>
  <c r="O136" i="9"/>
  <c r="P130" i="9"/>
  <c r="Q130" i="9"/>
  <c r="O130" i="9"/>
  <c r="P129" i="9"/>
  <c r="O129" i="9"/>
  <c r="Q129" i="9"/>
  <c r="P135" i="9"/>
  <c r="O135" i="9"/>
  <c r="Q135" i="9"/>
  <c r="P125" i="9"/>
  <c r="Q125" i="9"/>
  <c r="O125" i="9"/>
  <c r="P132" i="9"/>
  <c r="Q132" i="9"/>
  <c r="O132" i="9"/>
  <c r="P127" i="9"/>
  <c r="O127" i="9"/>
  <c r="Q127" i="9"/>
  <c r="P131" i="9"/>
  <c r="O131" i="9"/>
  <c r="Q131" i="9"/>
  <c r="L116" i="4" l="1"/>
  <c r="L122" i="4"/>
  <c r="M122" i="4" s="1"/>
  <c r="M116" i="4"/>
  <c r="R119" i="4"/>
  <c r="P119" i="4"/>
  <c r="Q119" i="4"/>
  <c r="R125" i="4"/>
  <c r="P125" i="4"/>
  <c r="Q125" i="4"/>
  <c r="P118" i="4"/>
  <c r="Q118" i="4"/>
  <c r="R118" i="4"/>
  <c r="P115" i="4"/>
  <c r="Q115" i="4"/>
  <c r="R115" i="4"/>
  <c r="L124" i="4"/>
  <c r="M124" i="4" s="1"/>
  <c r="P121" i="4"/>
  <c r="R121" i="4"/>
  <c r="Q121" i="4"/>
  <c r="Q116" i="4"/>
  <c r="R116" i="4"/>
  <c r="P116" i="4"/>
  <c r="K141" i="4"/>
  <c r="L115" i="4"/>
  <c r="M115" i="4" s="1"/>
  <c r="M103" i="4"/>
  <c r="L114" i="4"/>
  <c r="M114" i="4" s="1"/>
  <c r="L118" i="4"/>
  <c r="M118" i="4" s="1"/>
  <c r="L123" i="4"/>
  <c r="M123" i="4" s="1"/>
  <c r="L121" i="4"/>
  <c r="M121" i="4" s="1"/>
  <c r="L120" i="4"/>
  <c r="M120" i="4" s="1"/>
  <c r="R117" i="4"/>
  <c r="P117" i="4"/>
  <c r="Q117" i="4"/>
  <c r="P124" i="4"/>
  <c r="R124" i="4"/>
  <c r="Q124" i="4"/>
  <c r="P122" i="4"/>
  <c r="Q122" i="4"/>
  <c r="R122" i="4"/>
  <c r="P114" i="4"/>
  <c r="Q114" i="4"/>
  <c r="R114" i="4"/>
  <c r="R123" i="4"/>
  <c r="P123" i="4"/>
  <c r="Q123" i="4"/>
  <c r="L119" i="4"/>
  <c r="M119" i="4" s="1"/>
  <c r="L141" i="4"/>
  <c r="L117" i="4"/>
  <c r="M117" i="4" s="1"/>
  <c r="K140" i="4"/>
  <c r="N149" i="9"/>
  <c r="G19" i="6"/>
  <c r="H19" i="6" s="1"/>
  <c r="D20" i="6"/>
  <c r="E20" i="6" s="1"/>
  <c r="O146" i="9"/>
  <c r="O148" i="9"/>
  <c r="P148" i="9"/>
  <c r="D21" i="6"/>
  <c r="E21" i="6" s="1"/>
  <c r="P146" i="9"/>
  <c r="D22" i="6"/>
  <c r="E22" i="6" s="1"/>
  <c r="E23" i="6" s="1"/>
  <c r="E24" i="6" s="1"/>
  <c r="Q148" i="9"/>
  <c r="M140" i="4" l="1"/>
  <c r="M141" i="4"/>
  <c r="D5" i="6"/>
  <c r="E5" i="6" s="1"/>
  <c r="L140" i="4"/>
  <c r="G21" i="6"/>
  <c r="H21" i="6" s="1"/>
  <c r="P149" i="9"/>
  <c r="G22" i="6"/>
  <c r="H22" i="6" s="1"/>
  <c r="H23" i="6" s="1"/>
  <c r="Q149" i="9"/>
  <c r="G20" i="6"/>
  <c r="H20" i="6" s="1"/>
  <c r="O149" i="9"/>
  <c r="D7" i="6" l="1"/>
  <c r="E7" i="6" s="1"/>
  <c r="D8" i="6"/>
  <c r="E8" i="6" s="1"/>
  <c r="E9" i="6" s="1"/>
  <c r="E10" i="6" s="1"/>
  <c r="D6" i="6"/>
  <c r="E6" i="6" s="1"/>
</calcChain>
</file>

<file path=xl/comments1.xml><?xml version="1.0" encoding="utf-8"?>
<comments xmlns="http://schemas.openxmlformats.org/spreadsheetml/2006/main">
  <authors>
    <author>Personal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Factor Estacional 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LDCP</t>
        </r>
        <r>
          <rPr>
            <sz val="8"/>
            <color indexed="81"/>
            <rFont val="Tahoma"/>
            <family val="2"/>
          </rPr>
          <t xml:space="preserve">
Indice Estacional 
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Serie desestacionalizada 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Estimación de la tendencia lineal 
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LDCP: 
</t>
        </r>
        <r>
          <rPr>
            <sz val="8"/>
            <color indexed="81"/>
            <rFont val="Tahoma"/>
            <family val="2"/>
          </rPr>
          <t xml:space="preserve">desmpleo estimado 
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LDCP: </t>
        </r>
        <r>
          <rPr>
            <sz val="8"/>
            <color indexed="81"/>
            <rFont val="Tahoma"/>
            <family val="2"/>
          </rPr>
          <t xml:space="preserve">componente cíclico
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componente irregular 
</t>
        </r>
      </text>
    </comment>
    <comment ref="R149" authorId="0">
      <text>
        <r>
          <rPr>
            <b/>
            <sz val="8"/>
            <color indexed="81"/>
            <rFont val="Tahoma"/>
            <family val="2"/>
          </rPr>
          <t xml:space="preserve">LDCP: </t>
        </r>
        <r>
          <rPr>
            <sz val="8"/>
            <color indexed="81"/>
            <rFont val="Tahoma"/>
            <family val="2"/>
          </rPr>
          <t xml:space="preserve">error cuadrático medio de pronóstico
</t>
        </r>
      </text>
    </comment>
    <comment ref="E168" authorId="0">
      <text>
        <r>
          <rPr>
            <b/>
            <sz val="8"/>
            <color indexed="81"/>
            <rFont val="Tahoma"/>
            <family val="2"/>
          </rPr>
          <t xml:space="preserve">LDCP:
</t>
        </r>
        <r>
          <rPr>
            <sz val="8"/>
            <color indexed="81"/>
            <rFont val="Tahoma"/>
            <family val="2"/>
          </rPr>
          <t xml:space="preserve">parámetros estadísticamente significativos
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Factor Estacional 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Indice Estacional 
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Serie desestacionalizada 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LCDP:</t>
        </r>
        <r>
          <rPr>
            <sz val="8"/>
            <color indexed="81"/>
            <rFont val="Tahoma"/>
            <family val="2"/>
          </rPr>
          <t xml:space="preserve">
Estimación de la tendencia lineal 
</t>
        </r>
      </text>
    </comment>
  </commentList>
</comments>
</file>

<file path=xl/comments3.xml><?xml version="1.0" encoding="utf-8"?>
<comments xmlns="http://schemas.openxmlformats.org/spreadsheetml/2006/main">
  <authors>
    <author>Personal</author>
  </authors>
  <commentList>
    <comment ref="AA30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Significativas al 5%</t>
        </r>
      </text>
    </comment>
    <comment ref="E163" authorId="0">
      <text>
        <r>
          <rPr>
            <b/>
            <sz val="8"/>
            <color indexed="81"/>
            <rFont val="Tahoma"/>
            <family val="2"/>
          </rPr>
          <t xml:space="preserve">LDCP:
</t>
        </r>
        <r>
          <rPr>
            <sz val="8"/>
            <color indexed="81"/>
            <rFont val="Tahoma"/>
            <family val="2"/>
          </rPr>
          <t xml:space="preserve">Todas son individualmente estadísticamente significativas
</t>
        </r>
      </text>
    </comment>
  </commentList>
</comments>
</file>

<file path=xl/comments4.xml><?xml version="1.0" encoding="utf-8"?>
<comments xmlns="http://schemas.openxmlformats.org/spreadsheetml/2006/main">
  <authors>
    <author>Personal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modelo 1
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 xml:space="preserve">LDCP:
</t>
        </r>
        <r>
          <rPr>
            <sz val="8"/>
            <color indexed="81"/>
            <rFont val="Tahoma"/>
            <family val="2"/>
          </rPr>
          <t xml:space="preserve">modelo 2
</t>
        </r>
      </text>
    </comment>
    <comment ref="J141" authorId="0">
      <text>
        <r>
          <rPr>
            <b/>
            <sz val="8"/>
            <color indexed="81"/>
            <rFont val="Tahoma"/>
            <family val="2"/>
          </rPr>
          <t xml:space="preserve">LDCP:
</t>
        </r>
        <r>
          <rPr>
            <sz val="8"/>
            <color indexed="81"/>
            <rFont val="Tahoma"/>
            <family val="2"/>
          </rPr>
          <t xml:space="preserve">ECM
</t>
        </r>
      </text>
    </comment>
    <comment ref="E167" authorId="0">
      <text>
        <r>
          <rPr>
            <b/>
            <sz val="8"/>
            <color indexed="81"/>
            <rFont val="Tahoma"/>
            <family val="2"/>
          </rPr>
          <t>LDCP:</t>
        </r>
        <r>
          <rPr>
            <sz val="8"/>
            <color indexed="81"/>
            <rFont val="Tahoma"/>
            <family val="2"/>
          </rPr>
          <t xml:space="preserve">
No son estadísticamente significativos</t>
        </r>
      </text>
    </comment>
  </commentList>
</comments>
</file>

<file path=xl/sharedStrings.xml><?xml version="1.0" encoding="utf-8"?>
<sst xmlns="http://schemas.openxmlformats.org/spreadsheetml/2006/main" count="591" uniqueCount="156">
  <si>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</si>
  <si>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</si>
  <si>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</si>
  <si>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</si>
  <si>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</si>
  <si>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</si>
  <si>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</si>
  <si>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</si>
  <si>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</si>
  <si>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</si>
  <si>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</si>
  <si>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</si>
  <si>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mes (s=12)</t>
  </si>
  <si>
    <t xml:space="preserve">Tiempo </t>
  </si>
  <si>
    <t>MA</t>
  </si>
  <si>
    <t>CMA</t>
  </si>
  <si>
    <t>TxC</t>
  </si>
  <si>
    <t>Y/CMA</t>
  </si>
  <si>
    <t>SxI</t>
  </si>
  <si>
    <t xml:space="preserve">Indice Estacionalidad Modelo Multiplicativo </t>
  </si>
  <si>
    <t>Sn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</si>
  <si>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</si>
  <si>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</si>
  <si>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</si>
  <si>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</si>
  <si>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</si>
  <si>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</si>
  <si>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</si>
  <si>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</si>
  <si>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</si>
  <si>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SPT</t>
  </si>
  <si>
    <t>OCT</t>
  </si>
  <si>
    <t>NOV</t>
  </si>
  <si>
    <t>DIC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</si>
  <si>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</si>
  <si>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</si>
  <si>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</si>
  <si>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</si>
  <si>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</si>
  <si>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</si>
  <si>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</si>
  <si>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</si>
  <si>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</si>
  <si>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</si>
  <si>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Smedio</t>
  </si>
  <si>
    <t xml:space="preserve">MODELO MULTIPLICATIVO- DESCOMPOSICIÓN DE LA SERIE INFLACIÓN </t>
  </si>
  <si>
    <r>
      <t>Yd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</si>
  <si>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Yt/Sn</t>
  </si>
  <si>
    <t>T=Yde</t>
  </si>
  <si>
    <t>ESTIMACIÓN DE LA TENDENCIA A LA SERIE DESESTACIONALIZADA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</si>
  <si>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</si>
  <si>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</si>
  <si>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</si>
  <si>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</si>
  <si>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</si>
  <si>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</si>
  <si>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</si>
  <si>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</si>
  <si>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</si>
  <si>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</si>
  <si>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</si>
  <si>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</si>
  <si>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</si>
  <si>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</si>
  <si>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</si>
  <si>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</si>
  <si>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</si>
  <si>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</si>
  <si>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</si>
  <si>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</si>
  <si>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</si>
  <si>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</si>
  <si>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95.0%</t>
  </si>
  <si>
    <t>Superior 95.0%</t>
  </si>
  <si>
    <t>Análisis de los residuales</t>
  </si>
  <si>
    <t>Observación</t>
  </si>
  <si>
    <t>Pronóstico Ydt</t>
  </si>
  <si>
    <t>Ye=TxSn</t>
  </si>
  <si>
    <t>CxI</t>
  </si>
  <si>
    <t>Y/Ye</t>
  </si>
  <si>
    <t>C</t>
  </si>
  <si>
    <t>I</t>
  </si>
  <si>
    <t xml:space="preserve">C' </t>
  </si>
  <si>
    <t>CMA/T</t>
  </si>
  <si>
    <t>Error</t>
  </si>
  <si>
    <t>Error Abs</t>
  </si>
  <si>
    <t>Absoluto</t>
  </si>
  <si>
    <t>Relativo</t>
  </si>
  <si>
    <t>Cuadrado</t>
  </si>
  <si>
    <t>e=(Y - Ye)</t>
  </si>
  <si>
    <t>Abs[e]</t>
  </si>
  <si>
    <t>Abs[e/Y]</t>
  </si>
  <si>
    <r>
      <t>e</t>
    </r>
    <r>
      <rPr>
        <b/>
        <i/>
        <vertAlign val="superscript"/>
        <sz val="11"/>
        <color indexed="8"/>
        <rFont val="Calibri"/>
        <family val="2"/>
        <scheme val="minor"/>
      </rPr>
      <t>2</t>
    </r>
    <r>
      <rPr>
        <sz val="10"/>
        <color indexed="8"/>
        <rFont val="Arial"/>
        <family val="2"/>
      </rPr>
      <t/>
    </r>
  </si>
  <si>
    <t>Media</t>
  </si>
  <si>
    <t>Máximo</t>
  </si>
  <si>
    <t>Mínimo</t>
  </si>
  <si>
    <t>AJUSTE</t>
  </si>
  <si>
    <t>SUMA</t>
  </si>
  <si>
    <t>ERROR</t>
  </si>
  <si>
    <t>PREDICCION</t>
  </si>
  <si>
    <t>PREDICCIÓN</t>
  </si>
  <si>
    <t>TABLA DE ERRORES de PREDICCIÓN</t>
  </si>
  <si>
    <t>ERRORES DE PREDICCION</t>
  </si>
  <si>
    <t>DESCOMPOSICION MULTIPLICATIVA</t>
  </si>
  <si>
    <t>CRITERIO</t>
  </si>
  <si>
    <t>INDICE</t>
  </si>
  <si>
    <t>T</t>
  </si>
  <si>
    <t>ME</t>
  </si>
  <si>
    <t>MAD</t>
  </si>
  <si>
    <t>MAPE</t>
  </si>
  <si>
    <t>MSE</t>
  </si>
  <si>
    <t>RMSE</t>
  </si>
  <si>
    <t>SD</t>
  </si>
  <si>
    <t>CV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</si>
  <si>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</si>
  <si>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</si>
  <si>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</si>
  <si>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</si>
  <si>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</si>
  <si>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</si>
  <si>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</si>
  <si>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</si>
  <si>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</si>
  <si>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</si>
  <si>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</si>
  <si>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</si>
  <si>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Ye</t>
  </si>
  <si>
    <t xml:space="preserve">Regresión Trigonométrica </t>
  </si>
  <si>
    <t>Cos1</t>
  </si>
  <si>
    <t>Sen1</t>
  </si>
  <si>
    <t>Sen2</t>
  </si>
  <si>
    <t>Cos2</t>
  </si>
  <si>
    <t>Y=f(t,cos1,sen1) + u</t>
  </si>
  <si>
    <t>Y=f(t,cos1,sen1,cos2,sen2) + u2</t>
  </si>
  <si>
    <t>Ye1</t>
  </si>
  <si>
    <t>Ye2</t>
  </si>
  <si>
    <t>e1</t>
  </si>
  <si>
    <t>e1^2</t>
  </si>
  <si>
    <t>e2</t>
  </si>
  <si>
    <t>e2^2</t>
  </si>
  <si>
    <t>Ydt</t>
  </si>
  <si>
    <t>S+I</t>
  </si>
  <si>
    <t>Y-CMA</t>
  </si>
  <si>
    <t>Indice Estacionalidad Modelo Aditivo</t>
  </si>
  <si>
    <t>Yt-Sn</t>
  </si>
  <si>
    <t>Ye=T+Sn</t>
  </si>
  <si>
    <t>Y-Ye</t>
  </si>
  <si>
    <t>C-I</t>
  </si>
  <si>
    <t>DESCOMPOSICION ADITIVA</t>
  </si>
  <si>
    <r>
      <t>Desempleo (Y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</si>
  <si>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t>Pronóstico Desempleo (Yt)</t>
  </si>
  <si>
    <t>Yt</t>
  </si>
  <si>
    <t>SERIE: DESEMPLEO EN COLOMBIA 2001:1-2011:12</t>
  </si>
  <si>
    <t xml:space="preserve">FUENTE: BANCO DE LA REPÚBLICA DE COLOMBIA </t>
  </si>
  <si>
    <t>Y</t>
  </si>
  <si>
    <t>REGRESIÓN DICOTÓMICA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</si>
</sst>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00"/>
    <numFmt numFmtId="167" formatCode="0.000000"/>
    <numFmt numFmtId="168" formatCode="0.00000"/>
    <numFmt numFmtId="169" formatCode="0.00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  <font>
      <b/>
      <i/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164" fontId="2" fillId="0" borderId="1" xfId="0" applyNumberFormat="1" applyFont="1" applyBorder="1" applyAlignment="1">
      <alignment horizontal="center"/>
    </xf>
    <xf numFmtId="166" fontId="0" fillId="0" borderId="0" xfId="0" applyNumberFormat="1"/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/>
    <xf numFmtId="0" fontId="0" fillId="0" borderId="2" xfId="0" applyFont="1" applyBorder="1" applyAlignment="1">
      <alignment horizontal="center"/>
    </xf>
    <xf numFmtId="0" fontId="0" fillId="0" borderId="0" xfId="0" applyFont="1"/>
    <xf numFmtId="166" fontId="0" fillId="2" borderId="0" xfId="0" applyNumberFormat="1" applyFont="1" applyFill="1"/>
    <xf numFmtId="166" fontId="0" fillId="0" borderId="2" xfId="0" applyNumberFormat="1" applyFont="1" applyBorder="1"/>
    <xf numFmtId="0" fontId="3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5" borderId="2" xfId="0" applyNumberFormat="1" applyFont="1" applyFill="1" applyBorder="1" applyAlignment="1">
      <alignment horizontal="center"/>
    </xf>
    <xf numFmtId="166" fontId="0" fillId="5" borderId="8" xfId="0" applyNumberFormat="1" applyFon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0" fillId="4" borderId="0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4" fillId="0" borderId="0" xfId="0" applyFont="1"/>
    <xf numFmtId="0" fontId="0" fillId="0" borderId="9" xfId="0" applyFont="1" applyBorder="1"/>
    <xf numFmtId="0" fontId="4" fillId="0" borderId="3" xfId="0" applyFont="1" applyBorder="1"/>
    <xf numFmtId="0" fontId="4" fillId="0" borderId="10" xfId="0" applyFont="1" applyBorder="1"/>
    <xf numFmtId="0" fontId="0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Border="1"/>
    <xf numFmtId="0" fontId="0" fillId="0" borderId="6" xfId="0" applyFont="1" applyBorder="1"/>
    <xf numFmtId="0" fontId="0" fillId="0" borderId="16" xfId="0" applyFont="1" applyBorder="1"/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/>
    <xf numFmtId="0" fontId="0" fillId="0" borderId="12" xfId="0" applyFont="1" applyBorder="1"/>
    <xf numFmtId="165" fontId="0" fillId="0" borderId="0" xfId="0" applyNumberFormat="1" applyFont="1"/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Border="1"/>
    <xf numFmtId="2" fontId="0" fillId="0" borderId="4" xfId="0" applyNumberFormat="1" applyFont="1" applyBorder="1"/>
    <xf numFmtId="2" fontId="0" fillId="0" borderId="14" xfId="0" applyNumberFormat="1" applyFont="1" applyBorder="1"/>
    <xf numFmtId="0" fontId="0" fillId="0" borderId="4" xfId="0" applyFont="1" applyBorder="1"/>
    <xf numFmtId="0" fontId="0" fillId="0" borderId="0" xfId="0" applyFont="1" applyAlignment="1">
      <alignment horizontal="left"/>
    </xf>
    <xf numFmtId="166" fontId="0" fillId="0" borderId="12" xfId="0" applyNumberFormat="1" applyFont="1" applyBorder="1"/>
    <xf numFmtId="166" fontId="0" fillId="0" borderId="0" xfId="0" applyNumberFormat="1" applyFont="1" applyBorder="1"/>
    <xf numFmtId="2" fontId="0" fillId="0" borderId="0" xfId="0" applyNumberFormat="1" applyBorder="1"/>
    <xf numFmtId="2" fontId="15" fillId="3" borderId="0" xfId="0" applyNumberFormat="1" applyFont="1" applyFill="1" applyBorder="1" applyAlignment="1">
      <alignment horizontal="left"/>
    </xf>
    <xf numFmtId="0" fontId="0" fillId="3" borderId="0" xfId="0" applyFill="1"/>
    <xf numFmtId="0" fontId="0" fillId="0" borderId="0" xfId="0" applyFill="1" applyBorder="1"/>
    <xf numFmtId="0" fontId="12" fillId="0" borderId="0" xfId="0" applyFont="1"/>
    <xf numFmtId="169" fontId="12" fillId="0" borderId="0" xfId="0" applyNumberFormat="1" applyFont="1" applyAlignment="1">
      <alignment horizontal="center"/>
    </xf>
    <xf numFmtId="0" fontId="12" fillId="0" borderId="0" xfId="0" applyFont="1" applyBorder="1"/>
    <xf numFmtId="169" fontId="12" fillId="0" borderId="0" xfId="0" applyNumberFormat="1" applyFont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2" fillId="0" borderId="21" xfId="0" applyFont="1" applyBorder="1"/>
    <xf numFmtId="0" fontId="12" fillId="0" borderId="22" xfId="0" applyFont="1" applyBorder="1"/>
    <xf numFmtId="0" fontId="0" fillId="4" borderId="0" xfId="0" applyFont="1" applyFill="1" applyBorder="1" applyAlignment="1">
      <alignment horizontal="center"/>
    </xf>
    <xf numFmtId="0" fontId="0" fillId="0" borderId="21" xfId="0" applyFill="1" applyBorder="1"/>
    <xf numFmtId="166" fontId="0" fillId="0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6" fontId="0" fillId="0" borderId="0" xfId="0" applyNumberFormat="1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8" fontId="0" fillId="0" borderId="2" xfId="0" applyNumberFormat="1" applyFont="1" applyBorder="1"/>
    <xf numFmtId="168" fontId="0" fillId="0" borderId="0" xfId="0" applyNumberFormat="1" applyFont="1"/>
    <xf numFmtId="0" fontId="0" fillId="3" borderId="0" xfId="0" applyFill="1" applyBorder="1" applyAlignment="1"/>
    <xf numFmtId="0" fontId="0" fillId="3" borderId="4" xfId="0" applyFill="1" applyBorder="1" applyAlignment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23" xfId="0" applyFont="1" applyBorder="1"/>
    <xf numFmtId="0" fontId="0" fillId="0" borderId="24" xfId="0" applyBorder="1"/>
    <xf numFmtId="0" fontId="3" fillId="0" borderId="24" xfId="0" applyFont="1" applyBorder="1"/>
    <xf numFmtId="0" fontId="0" fillId="6" borderId="0" xfId="0" applyFill="1" applyBorder="1" applyAlignment="1"/>
    <xf numFmtId="0" fontId="3" fillId="0" borderId="0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0" fillId="8" borderId="0" xfId="0" applyFill="1" applyBorder="1" applyAlignment="1"/>
    <xf numFmtId="0" fontId="3" fillId="0" borderId="2" xfId="0" applyFont="1" applyBorder="1"/>
    <xf numFmtId="166" fontId="0" fillId="3" borderId="12" xfId="0" applyNumberFormat="1" applyFont="1" applyFill="1" applyBorder="1"/>
    <xf numFmtId="166" fontId="0" fillId="0" borderId="0" xfId="0" applyNumberFormat="1" applyFill="1"/>
    <xf numFmtId="0" fontId="0" fillId="0" borderId="27" xfId="0" applyFont="1" applyFill="1" applyBorder="1" applyAlignment="1">
      <alignment horizontal="left" vertical="top" wrapText="1"/>
    </xf>
    <xf numFmtId="0" fontId="0" fillId="0" borderId="27" xfId="0" applyFont="1" applyBorder="1"/>
    <xf numFmtId="166" fontId="0" fillId="0" borderId="21" xfId="0" applyNumberFormat="1" applyFont="1" applyBorder="1"/>
    <xf numFmtId="166" fontId="0" fillId="0" borderId="28" xfId="0" applyNumberFormat="1" applyFont="1" applyBorder="1"/>
    <xf numFmtId="0" fontId="14" fillId="0" borderId="2" xfId="0" applyFont="1" applyBorder="1" applyAlignment="1">
      <alignment horizontal="center" shrinkToFit="1"/>
    </xf>
    <xf numFmtId="2" fontId="14" fillId="2" borderId="2" xfId="0" applyNumberFormat="1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/>
    </xf>
    <xf numFmtId="166" fontId="3" fillId="6" borderId="2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2" fontId="16" fillId="7" borderId="0" xfId="0" applyNumberFormat="1" applyFont="1" applyFill="1" applyBorder="1"/>
    <xf numFmtId="0" fontId="0" fillId="7" borderId="0" xfId="0" applyFill="1" applyBorder="1"/>
    <xf numFmtId="0" fontId="0" fillId="7" borderId="0" xfId="0" applyFill="1"/>
    <xf numFmtId="0" fontId="17" fillId="7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0" xfId="0" applyFill="1" applyBorder="1" applyAlignment="1"/>
    <xf numFmtId="168" fontId="0" fillId="0" borderId="0" xfId="0" applyNumberFormat="1" applyFill="1" applyBorder="1" applyAlignment="1"/>
    <xf numFmtId="166" fontId="0" fillId="2" borderId="13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0" borderId="19" xfId="0" applyNumberFormat="1" applyBorder="1"/>
    <xf numFmtId="166" fontId="0" fillId="2" borderId="19" xfId="0" applyNumberFormat="1" applyFill="1" applyBorder="1"/>
    <xf numFmtId="166" fontId="0" fillId="0" borderId="21" xfId="0" applyNumberFormat="1" applyBorder="1"/>
    <xf numFmtId="166" fontId="0" fillId="2" borderId="22" xfId="0" applyNumberFormat="1" applyFill="1" applyBorder="1"/>
    <xf numFmtId="165" fontId="0" fillId="0" borderId="17" xfId="0" applyNumberFormat="1" applyBorder="1"/>
    <xf numFmtId="2" fontId="0" fillId="0" borderId="17" xfId="0" applyNumberFormat="1" applyBorder="1"/>
    <xf numFmtId="167" fontId="0" fillId="0" borderId="17" xfId="0" applyNumberFormat="1" applyFill="1" applyBorder="1"/>
    <xf numFmtId="2" fontId="0" fillId="0" borderId="18" xfId="0" applyNumberFormat="1" applyFill="1" applyBorder="1"/>
    <xf numFmtId="0" fontId="0" fillId="7" borderId="0" xfId="0" applyFill="1" applyBorder="1" applyAlignment="1"/>
    <xf numFmtId="0" fontId="0" fillId="7" borderId="4" xfId="0" applyFill="1" applyBorder="1" applyAlignment="1"/>
    <xf numFmtId="164" fontId="2" fillId="4" borderId="1" xfId="0" applyNumberFormat="1" applyFont="1" applyFill="1" applyBorder="1" applyAlignment="1">
      <alignment horizontal="center"/>
    </xf>
    <xf numFmtId="0" fontId="0" fillId="4" borderId="0" xfId="0" applyFill="1"/>
    <xf numFmtId="166" fontId="0" fillId="4" borderId="0" xfId="0" applyNumberFormat="1" applyFill="1"/>
    <xf numFmtId="0" fontId="0" fillId="4" borderId="4" xfId="0" applyFill="1" applyBorder="1" applyAlignment="1"/>
    <xf numFmtId="166" fontId="0" fillId="0" borderId="0" xfId="0" applyNumberFormat="1" applyFill="1" applyBorder="1"/>
    <xf numFmtId="166" fontId="0" fillId="2" borderId="0" xfId="0" applyNumberFormat="1" applyFill="1" applyBorder="1"/>
    <xf numFmtId="168" fontId="12" fillId="0" borderId="17" xfId="0" applyNumberFormat="1" applyFont="1" applyFill="1" applyBorder="1"/>
    <xf numFmtId="168" fontId="12" fillId="0" borderId="18" xfId="0" applyNumberFormat="1" applyFont="1" applyFill="1" applyBorder="1"/>
    <xf numFmtId="0" fontId="12" fillId="0" borderId="0" xfId="0" applyFont="1" applyFill="1" applyBorder="1"/>
    <xf numFmtId="0" fontId="12" fillId="0" borderId="19" xfId="0" applyFont="1" applyFill="1" applyBorder="1"/>
    <xf numFmtId="166" fontId="12" fillId="0" borderId="0" xfId="0" applyNumberFormat="1" applyFont="1" applyFill="1" applyBorder="1"/>
    <xf numFmtId="166" fontId="12" fillId="2" borderId="0" xfId="0" applyNumberFormat="1" applyFont="1" applyFill="1" applyBorder="1"/>
    <xf numFmtId="166" fontId="12" fillId="0" borderId="0" xfId="0" applyNumberFormat="1" applyFont="1" applyBorder="1"/>
    <xf numFmtId="164" fontId="2" fillId="4" borderId="0" xfId="0" applyNumberFormat="1" applyFont="1" applyFill="1" applyBorder="1" applyAlignment="1">
      <alignment horizontal="center"/>
    </xf>
    <xf numFmtId="168" fontId="0" fillId="4" borderId="0" xfId="0" applyNumberFormat="1" applyFill="1" applyBorder="1" applyAlignment="1"/>
    <xf numFmtId="169" fontId="12" fillId="4" borderId="0" xfId="0" applyNumberFormat="1" applyFont="1" applyFill="1" applyAlignment="1">
      <alignment horizontal="center"/>
    </xf>
    <xf numFmtId="168" fontId="0" fillId="4" borderId="4" xfId="0" applyNumberFormat="1" applyFill="1" applyBorder="1" applyAlignment="1"/>
    <xf numFmtId="169" fontId="1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 Curva de regresión ajustada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Ydt</c:v>
          </c:tx>
          <c:marker>
            <c:symbol val="none"/>
          </c:marker>
          <c:cat>
            <c:numRef>
              <c:f>'Desempleo DescomposiciónMulti'!$B$6:$B$125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'Desempleo DescomposiciónMulti'!$H$6:$H$125</c:f>
              <c:numCache>
                <c:formatCode>0.000</c:formatCode>
                <c:ptCount val="120"/>
                <c:pt idx="0">
                  <c:v>14.387213151146758</c:v>
                </c:pt>
                <c:pt idx="1">
                  <c:v>15.690822497094219</c:v>
                </c:pt>
                <c:pt idx="2">
                  <c:v>16.115801457392685</c:v>
                </c:pt>
                <c:pt idx="3">
                  <c:v>14.314603684582904</c:v>
                </c:pt>
                <c:pt idx="4">
                  <c:v>14.485060458202224</c:v>
                </c:pt>
                <c:pt idx="5">
                  <c:v>15.525035229811992</c:v>
                </c:pt>
                <c:pt idx="6">
                  <c:v>14.898688382958836</c:v>
                </c:pt>
                <c:pt idx="7">
                  <c:v>14.522970333357314</c:v>
                </c:pt>
                <c:pt idx="8">
                  <c:v>14.493165821373243</c:v>
                </c:pt>
                <c:pt idx="9">
                  <c:v>15.472618027486668</c:v>
                </c:pt>
                <c:pt idx="10">
                  <c:v>14.900391929445197</c:v>
                </c:pt>
                <c:pt idx="11">
                  <c:v>14.707279292600907</c:v>
                </c:pt>
                <c:pt idx="12">
                  <c:v>15.344130813642854</c:v>
                </c:pt>
                <c:pt idx="13">
                  <c:v>14.899541035380473</c:v>
                </c:pt>
                <c:pt idx="14">
                  <c:v>15.032519417730541</c:v>
                </c:pt>
                <c:pt idx="15">
                  <c:v>15.883062530671051</c:v>
                </c:pt>
                <c:pt idx="16">
                  <c:v>14.776619281481006</c:v>
                </c:pt>
                <c:pt idx="17">
                  <c:v>16.50356774897632</c:v>
                </c:pt>
                <c:pt idx="18">
                  <c:v>15.177727664772657</c:v>
                </c:pt>
                <c:pt idx="19">
                  <c:v>15.776838382349279</c:v>
                </c:pt>
                <c:pt idx="20">
                  <c:v>14.788227467659455</c:v>
                </c:pt>
                <c:pt idx="21">
                  <c:v>15.418810120812989</c:v>
                </c:pt>
                <c:pt idx="22">
                  <c:v>16.151746888779616</c:v>
                </c:pt>
                <c:pt idx="23">
                  <c:v>16.683991282138166</c:v>
                </c:pt>
                <c:pt idx="24">
                  <c:v>13.813782977105355</c:v>
                </c:pt>
                <c:pt idx="25">
                  <c:v>14.79772922675847</c:v>
                </c:pt>
                <c:pt idx="26">
                  <c:v>13.069133014317966</c:v>
                </c:pt>
                <c:pt idx="27">
                  <c:v>14.552819859236131</c:v>
                </c:pt>
                <c:pt idx="28">
                  <c:v>13.111879267848646</c:v>
                </c:pt>
                <c:pt idx="29">
                  <c:v>14.297173825744958</c:v>
                </c:pt>
                <c:pt idx="30">
                  <c:v>14.069874279954297</c:v>
                </c:pt>
                <c:pt idx="31">
                  <c:v>14.581721472108697</c:v>
                </c:pt>
                <c:pt idx="32">
                  <c:v>14.538675199974261</c:v>
                </c:pt>
                <c:pt idx="33">
                  <c:v>14.600288198390219</c:v>
                </c:pt>
                <c:pt idx="34">
                  <c:v>14.168525701008555</c:v>
                </c:pt>
                <c:pt idx="35">
                  <c:v>12.97951812381719</c:v>
                </c:pt>
                <c:pt idx="36">
                  <c:v>14.611369436967681</c:v>
                </c:pt>
                <c:pt idx="37">
                  <c:v>14.351541561467933</c:v>
                </c:pt>
                <c:pt idx="38">
                  <c:v>13.770653727221587</c:v>
                </c:pt>
                <c:pt idx="39">
                  <c:v>14.43763413488008</c:v>
                </c:pt>
                <c:pt idx="40">
                  <c:v>13.986338530659241</c:v>
                </c:pt>
                <c:pt idx="41">
                  <c:v>14.251719663814033</c:v>
                </c:pt>
                <c:pt idx="42">
                  <c:v>12.742542365582977</c:v>
                </c:pt>
                <c:pt idx="43">
                  <c:v>13.084003582724554</c:v>
                </c:pt>
                <c:pt idx="44">
                  <c:v>12.737922326393351</c:v>
                </c:pt>
                <c:pt idx="45">
                  <c:v>13.50738380525706</c:v>
                </c:pt>
                <c:pt idx="46">
                  <c:v>12.914262272002413</c:v>
                </c:pt>
                <c:pt idx="47">
                  <c:v>12.959011011839189</c:v>
                </c:pt>
                <c:pt idx="48">
                  <c:v>11.359143985204003</c:v>
                </c:pt>
                <c:pt idx="49">
                  <c:v>13.015356973362115</c:v>
                </c:pt>
                <c:pt idx="50">
                  <c:v>13.093191346472455</c:v>
                </c:pt>
                <c:pt idx="51">
                  <c:v>11.867042732302176</c:v>
                </c:pt>
                <c:pt idx="52">
                  <c:v>12.516138177435588</c:v>
                </c:pt>
                <c:pt idx="53">
                  <c:v>11.742728445799854</c:v>
                </c:pt>
                <c:pt idx="54">
                  <c:v>11.809674405793011</c:v>
                </c:pt>
                <c:pt idx="55">
                  <c:v>11.760343900280553</c:v>
                </c:pt>
                <c:pt idx="56">
                  <c:v>11.374038648555512</c:v>
                </c:pt>
                <c:pt idx="57">
                  <c:v>10.67842231113339</c:v>
                </c:pt>
                <c:pt idx="58">
                  <c:v>11.148644021008371</c:v>
                </c:pt>
                <c:pt idx="59">
                  <c:v>11.093763829479668</c:v>
                </c:pt>
                <c:pt idx="60">
                  <c:v>11.537004984604195</c:v>
                </c:pt>
                <c:pt idx="61">
                  <c:v>11.891121221554373</c:v>
                </c:pt>
                <c:pt idx="62">
                  <c:v>11.474895295173905</c:v>
                </c:pt>
                <c:pt idx="63">
                  <c:v>11.816501987122917</c:v>
                </c:pt>
                <c:pt idx="64">
                  <c:v>12.083521517937239</c:v>
                </c:pt>
                <c:pt idx="65">
                  <c:v>10.742888621154185</c:v>
                </c:pt>
                <c:pt idx="66">
                  <c:v>12.192096936420135</c:v>
                </c:pt>
                <c:pt idx="67">
                  <c:v>12.802592674620838</c:v>
                </c:pt>
                <c:pt idx="68">
                  <c:v>13.137332255867713</c:v>
                </c:pt>
                <c:pt idx="69">
                  <c:v>12.178764249823768</c:v>
                </c:pt>
                <c:pt idx="70">
                  <c:v>11.990554842642847</c:v>
                </c:pt>
                <c:pt idx="71">
                  <c:v>12.651442680878301</c:v>
                </c:pt>
                <c:pt idx="72">
                  <c:v>11.932807442510844</c:v>
                </c:pt>
                <c:pt idx="73">
                  <c:v>11.749885582088714</c:v>
                </c:pt>
                <c:pt idx="74">
                  <c:v>12.075814861804982</c:v>
                </c:pt>
                <c:pt idx="75">
                  <c:v>10.717754982375174</c:v>
                </c:pt>
                <c:pt idx="76">
                  <c:v>11.718977239424015</c:v>
                </c:pt>
                <c:pt idx="77">
                  <c:v>11.371906715179552</c:v>
                </c:pt>
                <c:pt idx="78">
                  <c:v>10.981708900102506</c:v>
                </c:pt>
                <c:pt idx="79">
                  <c:v>10.728179349386197</c:v>
                </c:pt>
                <c:pt idx="80">
                  <c:v>11.017733502378627</c:v>
                </c:pt>
                <c:pt idx="81">
                  <c:v>10.794433949576948</c:v>
                </c:pt>
                <c:pt idx="82">
                  <c:v>10.317627747503979</c:v>
                </c:pt>
                <c:pt idx="83">
                  <c:v>10.617234395325598</c:v>
                </c:pt>
                <c:pt idx="84">
                  <c:v>11.268392047293407</c:v>
                </c:pt>
                <c:pt idx="85">
                  <c:v>10.974972707767714</c:v>
                </c:pt>
                <c:pt idx="86">
                  <c:v>11.352086874037219</c:v>
                </c:pt>
                <c:pt idx="87">
                  <c:v>10.953409527817044</c:v>
                </c:pt>
                <c:pt idx="88">
                  <c:v>11.01545514056064</c:v>
                </c:pt>
                <c:pt idx="89">
                  <c:v>11.403832026745389</c:v>
                </c:pt>
                <c:pt idx="90">
                  <c:v>11.898837967682775</c:v>
                </c:pt>
                <c:pt idx="91">
                  <c:v>11.208756539330004</c:v>
                </c:pt>
                <c:pt idx="92">
                  <c:v>11.150872855265744</c:v>
                </c:pt>
                <c:pt idx="93">
                  <c:v>10.857428626342394</c:v>
                </c:pt>
                <c:pt idx="94">
                  <c:v>11.847207221924382</c:v>
                </c:pt>
                <c:pt idx="95">
                  <c:v>11.387397843691708</c:v>
                </c:pt>
                <c:pt idx="96">
                  <c:v>12.227910687741383</c:v>
                </c:pt>
                <c:pt idx="97">
                  <c:v>11.419507525399549</c:v>
                </c:pt>
                <c:pt idx="98">
                  <c:v>12.113754531125794</c:v>
                </c:pt>
                <c:pt idx="99">
                  <c:v>11.942695798017004</c:v>
                </c:pt>
                <c:pt idx="100">
                  <c:v>11.853219805191159</c:v>
                </c:pt>
                <c:pt idx="101">
                  <c:v>11.565448029248103</c:v>
                </c:pt>
                <c:pt idx="102">
                  <c:v>12.442552281151395</c:v>
                </c:pt>
                <c:pt idx="103">
                  <c:v>11.740240497846099</c:v>
                </c:pt>
                <c:pt idx="104">
                  <c:v>12.381142051696196</c:v>
                </c:pt>
                <c:pt idx="105">
                  <c:v>12.325581681883193</c:v>
                </c:pt>
                <c:pt idx="106">
                  <c:v>12.131197991652563</c:v>
                </c:pt>
                <c:pt idx="107">
                  <c:v>12.133223146018974</c:v>
                </c:pt>
                <c:pt idx="108">
                  <c:v>12.559787761287687</c:v>
                </c:pt>
                <c:pt idx="109">
                  <c:v>11.491552782415399</c:v>
                </c:pt>
                <c:pt idx="110">
                  <c:v>11.941187620819093</c:v>
                </c:pt>
                <c:pt idx="111">
                  <c:v>12.023048440798171</c:v>
                </c:pt>
                <c:pt idx="112">
                  <c:v>12.266272607331024</c:v>
                </c:pt>
                <c:pt idx="113">
                  <c:v>11.848417985271094</c:v>
                </c:pt>
                <c:pt idx="114">
                  <c:v>12.447574063230215</c:v>
                </c:pt>
                <c:pt idx="115">
                  <c:v>11.156346679989706</c:v>
                </c:pt>
                <c:pt idx="116">
                  <c:v>10.775997139812418</c:v>
                </c:pt>
                <c:pt idx="117">
                  <c:v>10.899764696609616</c:v>
                </c:pt>
                <c:pt idx="118">
                  <c:v>11.814019958560653</c:v>
                </c:pt>
                <c:pt idx="119">
                  <c:v>11.910487626403137</c:v>
                </c:pt>
              </c:numCache>
            </c:numRef>
          </c:val>
          <c:smooth val="0"/>
        </c:ser>
        <c:ser>
          <c:idx val="1"/>
          <c:order val="1"/>
          <c:tx>
            <c:v>Pronóstico Ydt</c:v>
          </c:tx>
          <c:marker>
            <c:symbol val="none"/>
          </c:marker>
          <c:cat>
            <c:numRef>
              <c:f>'Desempleo DescomposiciónMulti'!$B$6:$B$125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'Desempleo DescomposiciónMulti'!$B$175:$B$294</c:f>
              <c:numCache>
                <c:formatCode>General</c:formatCode>
                <c:ptCount val="120"/>
                <c:pt idx="0">
                  <c:v>15.049823495306837</c:v>
                </c:pt>
                <c:pt idx="1">
                  <c:v>15.012375031512487</c:v>
                </c:pt>
                <c:pt idx="2">
                  <c:v>14.974926567718139</c:v>
                </c:pt>
                <c:pt idx="3">
                  <c:v>14.937478103923789</c:v>
                </c:pt>
                <c:pt idx="4">
                  <c:v>14.900029640129439</c:v>
                </c:pt>
                <c:pt idx="5">
                  <c:v>14.862581176335089</c:v>
                </c:pt>
                <c:pt idx="6">
                  <c:v>14.825132712540741</c:v>
                </c:pt>
                <c:pt idx="7">
                  <c:v>14.787684248746391</c:v>
                </c:pt>
                <c:pt idx="8">
                  <c:v>14.750235784952041</c:v>
                </c:pt>
                <c:pt idx="9">
                  <c:v>14.712787321157691</c:v>
                </c:pt>
                <c:pt idx="10">
                  <c:v>14.675338857363341</c:v>
                </c:pt>
                <c:pt idx="11">
                  <c:v>14.637890393568993</c:v>
                </c:pt>
                <c:pt idx="12">
                  <c:v>14.600441929774643</c:v>
                </c:pt>
                <c:pt idx="13">
                  <c:v>14.562993465980293</c:v>
                </c:pt>
                <c:pt idx="14">
                  <c:v>14.525545002185943</c:v>
                </c:pt>
                <c:pt idx="15">
                  <c:v>14.488096538391595</c:v>
                </c:pt>
                <c:pt idx="16">
                  <c:v>14.450648074597245</c:v>
                </c:pt>
                <c:pt idx="17">
                  <c:v>14.413199610802895</c:v>
                </c:pt>
                <c:pt idx="18">
                  <c:v>14.375751147008545</c:v>
                </c:pt>
                <c:pt idx="19">
                  <c:v>14.338302683214195</c:v>
                </c:pt>
                <c:pt idx="20">
                  <c:v>14.300854219419847</c:v>
                </c:pt>
                <c:pt idx="21">
                  <c:v>14.263405755625497</c:v>
                </c:pt>
                <c:pt idx="22">
                  <c:v>14.225957291831147</c:v>
                </c:pt>
                <c:pt idx="23">
                  <c:v>14.188508828036797</c:v>
                </c:pt>
                <c:pt idx="24">
                  <c:v>14.151060364242447</c:v>
                </c:pt>
                <c:pt idx="25">
                  <c:v>14.113611900448099</c:v>
                </c:pt>
                <c:pt idx="26">
                  <c:v>14.076163436653749</c:v>
                </c:pt>
                <c:pt idx="27">
                  <c:v>14.038714972859399</c:v>
                </c:pt>
                <c:pt idx="28">
                  <c:v>14.001266509065049</c:v>
                </c:pt>
                <c:pt idx="29">
                  <c:v>13.963818045270699</c:v>
                </c:pt>
                <c:pt idx="30">
                  <c:v>13.926369581476351</c:v>
                </c:pt>
                <c:pt idx="31">
                  <c:v>13.888921117682001</c:v>
                </c:pt>
                <c:pt idx="32">
                  <c:v>13.851472653887651</c:v>
                </c:pt>
                <c:pt idx="33">
                  <c:v>13.814024190093303</c:v>
                </c:pt>
                <c:pt idx="34">
                  <c:v>13.776575726298953</c:v>
                </c:pt>
                <c:pt idx="35">
                  <c:v>13.739127262504603</c:v>
                </c:pt>
                <c:pt idx="36">
                  <c:v>13.701678798710253</c:v>
                </c:pt>
                <c:pt idx="37">
                  <c:v>13.664230334915903</c:v>
                </c:pt>
                <c:pt idx="38">
                  <c:v>13.626781871121555</c:v>
                </c:pt>
                <c:pt idx="39">
                  <c:v>13.589333407327205</c:v>
                </c:pt>
                <c:pt idx="40">
                  <c:v>13.551884943532855</c:v>
                </c:pt>
                <c:pt idx="41">
                  <c:v>13.514436479738505</c:v>
                </c:pt>
                <c:pt idx="42">
                  <c:v>13.476988015944155</c:v>
                </c:pt>
                <c:pt idx="43">
                  <c:v>13.439539552149807</c:v>
                </c:pt>
                <c:pt idx="44">
                  <c:v>13.402091088355457</c:v>
                </c:pt>
                <c:pt idx="45">
                  <c:v>13.364642624561107</c:v>
                </c:pt>
                <c:pt idx="46">
                  <c:v>13.327194160766757</c:v>
                </c:pt>
                <c:pt idx="47">
                  <c:v>13.289745696972407</c:v>
                </c:pt>
                <c:pt idx="48">
                  <c:v>13.252297233178059</c:v>
                </c:pt>
                <c:pt idx="49">
                  <c:v>13.214848769383709</c:v>
                </c:pt>
                <c:pt idx="50">
                  <c:v>13.177400305589359</c:v>
                </c:pt>
                <c:pt idx="51">
                  <c:v>13.139951841795009</c:v>
                </c:pt>
                <c:pt idx="52">
                  <c:v>13.102503378000661</c:v>
                </c:pt>
                <c:pt idx="53">
                  <c:v>13.065054914206311</c:v>
                </c:pt>
                <c:pt idx="54">
                  <c:v>13.027606450411961</c:v>
                </c:pt>
                <c:pt idx="55">
                  <c:v>12.990157986617611</c:v>
                </c:pt>
                <c:pt idx="56">
                  <c:v>12.952709522823262</c:v>
                </c:pt>
                <c:pt idx="57">
                  <c:v>12.915261059028913</c:v>
                </c:pt>
                <c:pt idx="58">
                  <c:v>12.877812595234563</c:v>
                </c:pt>
                <c:pt idx="59">
                  <c:v>12.840364131440213</c:v>
                </c:pt>
                <c:pt idx="60">
                  <c:v>12.802915667645863</c:v>
                </c:pt>
                <c:pt idx="61">
                  <c:v>12.765467203851514</c:v>
                </c:pt>
                <c:pt idx="62">
                  <c:v>12.728018740057164</c:v>
                </c:pt>
                <c:pt idx="63">
                  <c:v>12.690570276262815</c:v>
                </c:pt>
                <c:pt idx="64">
                  <c:v>12.653121812468465</c:v>
                </c:pt>
                <c:pt idx="65">
                  <c:v>12.615673348674115</c:v>
                </c:pt>
                <c:pt idx="66">
                  <c:v>12.578224884879766</c:v>
                </c:pt>
                <c:pt idx="67">
                  <c:v>12.540776421085416</c:v>
                </c:pt>
                <c:pt idx="68">
                  <c:v>12.503327957291066</c:v>
                </c:pt>
                <c:pt idx="69">
                  <c:v>12.465879493496717</c:v>
                </c:pt>
                <c:pt idx="70">
                  <c:v>12.428431029702367</c:v>
                </c:pt>
                <c:pt idx="71">
                  <c:v>12.390982565908018</c:v>
                </c:pt>
                <c:pt idx="72">
                  <c:v>12.353534102113668</c:v>
                </c:pt>
                <c:pt idx="73">
                  <c:v>12.316085638319318</c:v>
                </c:pt>
                <c:pt idx="74">
                  <c:v>12.27863717452497</c:v>
                </c:pt>
                <c:pt idx="75">
                  <c:v>12.241188710730619</c:v>
                </c:pt>
                <c:pt idx="76">
                  <c:v>12.20374024693627</c:v>
                </c:pt>
                <c:pt idx="77">
                  <c:v>12.16629178314192</c:v>
                </c:pt>
                <c:pt idx="78">
                  <c:v>12.12884331934757</c:v>
                </c:pt>
                <c:pt idx="79">
                  <c:v>12.091394855553222</c:v>
                </c:pt>
                <c:pt idx="80">
                  <c:v>12.053946391758872</c:v>
                </c:pt>
                <c:pt idx="81">
                  <c:v>12.016497927964522</c:v>
                </c:pt>
                <c:pt idx="82">
                  <c:v>11.979049464170172</c:v>
                </c:pt>
                <c:pt idx="83">
                  <c:v>11.941601000375822</c:v>
                </c:pt>
                <c:pt idx="84">
                  <c:v>11.904152536581474</c:v>
                </c:pt>
                <c:pt idx="85">
                  <c:v>11.866704072787124</c:v>
                </c:pt>
                <c:pt idx="86">
                  <c:v>11.829255608992774</c:v>
                </c:pt>
                <c:pt idx="87">
                  <c:v>11.791807145198424</c:v>
                </c:pt>
                <c:pt idx="88">
                  <c:v>11.754358681404074</c:v>
                </c:pt>
                <c:pt idx="89">
                  <c:v>11.716910217609726</c:v>
                </c:pt>
                <c:pt idx="90">
                  <c:v>11.679461753815376</c:v>
                </c:pt>
                <c:pt idx="91">
                  <c:v>11.642013290021026</c:v>
                </c:pt>
                <c:pt idx="92">
                  <c:v>11.604564826226676</c:v>
                </c:pt>
                <c:pt idx="93">
                  <c:v>11.567116362432326</c:v>
                </c:pt>
                <c:pt idx="94">
                  <c:v>11.529667898637978</c:v>
                </c:pt>
                <c:pt idx="95">
                  <c:v>11.492219434843628</c:v>
                </c:pt>
                <c:pt idx="96">
                  <c:v>11.454770971049278</c:v>
                </c:pt>
                <c:pt idx="97">
                  <c:v>11.41732250725493</c:v>
                </c:pt>
                <c:pt idx="98">
                  <c:v>11.37987404346058</c:v>
                </c:pt>
                <c:pt idx="99">
                  <c:v>11.34242557966623</c:v>
                </c:pt>
                <c:pt idx="100">
                  <c:v>11.30497711587188</c:v>
                </c:pt>
                <c:pt idx="101">
                  <c:v>11.26752865207753</c:v>
                </c:pt>
                <c:pt idx="102">
                  <c:v>11.230080188283182</c:v>
                </c:pt>
                <c:pt idx="103">
                  <c:v>11.192631724488832</c:v>
                </c:pt>
                <c:pt idx="104">
                  <c:v>11.155183260694482</c:v>
                </c:pt>
                <c:pt idx="105">
                  <c:v>11.117734796900132</c:v>
                </c:pt>
                <c:pt idx="106">
                  <c:v>11.080286333105782</c:v>
                </c:pt>
                <c:pt idx="107">
                  <c:v>11.042837869311434</c:v>
                </c:pt>
                <c:pt idx="108">
                  <c:v>11.005389405517084</c:v>
                </c:pt>
                <c:pt idx="109">
                  <c:v>10.967940941722734</c:v>
                </c:pt>
                <c:pt idx="110">
                  <c:v>10.930492477928386</c:v>
                </c:pt>
                <c:pt idx="111">
                  <c:v>10.893044014134034</c:v>
                </c:pt>
                <c:pt idx="112">
                  <c:v>10.855595550339686</c:v>
                </c:pt>
                <c:pt idx="113">
                  <c:v>10.818147086545336</c:v>
                </c:pt>
                <c:pt idx="114">
                  <c:v>10.780698622750986</c:v>
                </c:pt>
                <c:pt idx="115">
                  <c:v>10.743250158956638</c:v>
                </c:pt>
                <c:pt idx="116">
                  <c:v>10.705801695162286</c:v>
                </c:pt>
                <c:pt idx="117">
                  <c:v>10.668353231367938</c:v>
                </c:pt>
                <c:pt idx="118">
                  <c:v>10.630904767573588</c:v>
                </c:pt>
                <c:pt idx="119">
                  <c:v>10.593456303779238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152"/>
        <c:axId val="47522368"/>
      </c:lineChart>
      <c:catAx>
        <c:axId val="4766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Tiempo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22368"/>
        <c:crosses val="autoZero"/>
        <c:auto val="1"/>
        <c:lblAlgn val="ctr"/>
        <c:lblOffset val="100"/>
        <c:noMultiLvlLbl val="0"/>
      </c:catAx>
      <c:valAx>
        <c:axId val="4752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Ydt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47665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Regresión dicotómica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'RegresiónDicotómica '!$B$5</c:f>
              <c:strCache>
                <c:ptCount val="1"/>
                <c:pt idx="0">
                  <c:v>Desempleo (Yt)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'RegresiónDicotómica '!$B$6:$B$137</c:f>
              <c:numCache>
                <c:formatCode>#,##0.0</c:formatCode>
                <c:ptCount val="132"/>
                <c:pt idx="0">
                  <c:v>16.738551303253406</c:v>
                </c:pt>
                <c:pt idx="1">
                  <c:v>17.152949148288997</c:v>
                </c:pt>
                <c:pt idx="2">
                  <c:v>15.937430572736625</c:v>
                </c:pt>
                <c:pt idx="3">
                  <c:v>14.549198996888052</c:v>
                </c:pt>
                <c:pt idx="4">
                  <c:v>14.242383592342675</c:v>
                </c:pt>
                <c:pt idx="5">
                  <c:v>15.238683493612207</c:v>
                </c:pt>
                <c:pt idx="6">
                  <c:v>15.136238262839811</c:v>
                </c:pt>
                <c:pt idx="7">
                  <c:v>14.515360314291655</c:v>
                </c:pt>
                <c:pt idx="8">
                  <c:v>14.237406005478789</c:v>
                </c:pt>
                <c:pt idx="9">
                  <c:v>14.425915334019068</c:v>
                </c:pt>
                <c:pt idx="10">
                  <c:v>13.583348268766709</c:v>
                </c:pt>
                <c:pt idx="11">
                  <c:v>13.700224203555972</c:v>
                </c:pt>
                <c:pt idx="12">
                  <c:v>17.851860407553673</c:v>
                </c:pt>
                <c:pt idx="13">
                  <c:v>16.287933265452185</c:v>
                </c:pt>
                <c:pt idx="14">
                  <c:v>14.866138378956945</c:v>
                </c:pt>
                <c:pt idx="15">
                  <c:v>16.143362577870963</c:v>
                </c:pt>
                <c:pt idx="16">
                  <c:v>14.529057756585953</c:v>
                </c:pt>
                <c:pt idx="17">
                  <c:v>16.199167455614319</c:v>
                </c:pt>
                <c:pt idx="18">
                  <c:v>15.419726644210124</c:v>
                </c:pt>
                <c:pt idx="19">
                  <c:v>15.768571337927263</c:v>
                </c:pt>
                <c:pt idx="20">
                  <c:v>14.52726072090795</c:v>
                </c:pt>
                <c:pt idx="21">
                  <c:v>14.375747462971237</c:v>
                </c:pt>
                <c:pt idx="22">
                  <c:v>14.72409612969366</c:v>
                </c:pt>
                <c:pt idx="23">
                  <c:v>15.541584315357346</c:v>
                </c:pt>
                <c:pt idx="24">
                  <c:v>16.071404004732948</c:v>
                </c:pt>
                <c:pt idx="25">
                  <c:v>16.176634270366876</c:v>
                </c:pt>
                <c:pt idx="26">
                  <c:v>12.924482881737543</c:v>
                </c:pt>
                <c:pt idx="27">
                  <c:v>14.791319184472428</c:v>
                </c:pt>
                <c:pt idx="28">
                  <c:v>12.892208126300286</c:v>
                </c:pt>
                <c:pt idx="29">
                  <c:v>14.03346939692082</c:v>
                </c:pt>
                <c:pt idx="30">
                  <c:v>14.294209258929122</c:v>
                </c:pt>
                <c:pt idx="31">
                  <c:v>14.574080667516679</c:v>
                </c:pt>
                <c:pt idx="32">
                  <c:v>14.282112283471152</c:v>
                </c:pt>
                <c:pt idx="33">
                  <c:v>13.612597495012812</c:v>
                </c:pt>
                <c:pt idx="34">
                  <c:v>12.916171598912909</c:v>
                </c:pt>
                <c:pt idx="35">
                  <c:v>12.090768442799233</c:v>
                </c:pt>
                <c:pt idx="36">
                  <c:v>16.999342010302964</c:v>
                </c:pt>
                <c:pt idx="37">
                  <c:v>15.688869251373147</c:v>
                </c:pt>
                <c:pt idx="38">
                  <c:v>13.618239111410468</c:v>
                </c:pt>
                <c:pt idx="39">
                  <c:v>14.674245735414122</c:v>
                </c:pt>
                <c:pt idx="40">
                  <c:v>13.752017051003346</c:v>
                </c:pt>
                <c:pt idx="41">
                  <c:v>13.988853614935174</c:v>
                </c:pt>
                <c:pt idx="42">
                  <c:v>12.94571390193008</c:v>
                </c:pt>
                <c:pt idx="43">
                  <c:v>13.077147580513286</c:v>
                </c:pt>
                <c:pt idx="44">
                  <c:v>12.513137161493642</c:v>
                </c:pt>
                <c:pt idx="45">
                  <c:v>12.593626677307086</c:v>
                </c:pt>
                <c:pt idx="46">
                  <c:v>11.77277234756165</c:v>
                </c:pt>
                <c:pt idx="47">
                  <c:v>12.071665519255285</c:v>
                </c:pt>
                <c:pt idx="48">
                  <c:v>13.215597236232263</c:v>
                </c:pt>
                <c:pt idx="49">
                  <c:v>14.228174230653167</c:v>
                </c:pt>
                <c:pt idx="50">
                  <c:v>12.948274934489106</c:v>
                </c:pt>
                <c:pt idx="51">
                  <c:v>12.061526118448683</c:v>
                </c:pt>
                <c:pt idx="52">
                  <c:v>12.306447842049712</c:v>
                </c:pt>
                <c:pt idx="53">
                  <c:v>11.526139521626565</c:v>
                </c:pt>
                <c:pt idx="54">
                  <c:v>11.99797197027784</c:v>
                </c:pt>
                <c:pt idx="55">
                  <c:v>11.754181494158008</c:v>
                </c:pt>
                <c:pt idx="56">
                  <c:v>11.173321837157344</c:v>
                </c:pt>
                <c:pt idx="57">
                  <c:v>9.9560407868695595</c:v>
                </c:pt>
                <c:pt idx="58">
                  <c:v>10.163216858920499</c:v>
                </c:pt>
                <c:pt idx="59">
                  <c:v>10.334137857954079</c:v>
                </c:pt>
                <c:pt idx="60">
                  <c:v>13.422526502660121</c:v>
                </c:pt>
                <c:pt idx="61">
                  <c:v>12.999178192681427</c:v>
                </c:pt>
                <c:pt idx="62">
                  <c:v>11.347890303796518</c:v>
                </c:pt>
                <c:pt idx="63">
                  <c:v>12.010157084749483</c:v>
                </c:pt>
                <c:pt idx="64">
                  <c:v>11.881079067732694</c:v>
                </c:pt>
                <c:pt idx="65">
                  <c:v>10.544741257046356</c:v>
                </c:pt>
                <c:pt idx="66">
                  <c:v>12.386491979010362</c:v>
                </c:pt>
                <c:pt idx="67">
                  <c:v>12.795884131388471</c:v>
                </c:pt>
                <c:pt idx="68">
                  <c:v>12.905498733743102</c:v>
                </c:pt>
                <c:pt idx="69">
                  <c:v>11.354886524622266</c:v>
                </c:pt>
                <c:pt idx="70">
                  <c:v>10.930711295016883</c:v>
                </c:pt>
                <c:pt idx="71">
                  <c:v>11.785157388944768</c:v>
                </c:pt>
                <c:pt idx="72">
                  <c:v>13.883015944084443</c:v>
                </c:pt>
                <c:pt idx="73">
                  <c:v>12.844781713967251</c:v>
                </c:pt>
                <c:pt idx="74">
                  <c:v>11.942158848138043</c:v>
                </c:pt>
                <c:pt idx="75">
                  <c:v>10.893403231722681</c:v>
                </c:pt>
                <c:pt idx="76">
                  <c:v>11.522642217160962</c:v>
                </c:pt>
                <c:pt idx="77">
                  <c:v>11.162157417764714</c:v>
                </c:pt>
                <c:pt idx="78">
                  <c:v>11.156805094012503</c:v>
                </c:pt>
                <c:pt idx="79">
                  <c:v>10.722557796252461</c:v>
                </c:pt>
                <c:pt idx="80">
                  <c:v>10.823304381310617</c:v>
                </c:pt>
                <c:pt idx="81">
                  <c:v>10.064204387300627</c:v>
                </c:pt>
                <c:pt idx="82">
                  <c:v>9.4056540032941136</c:v>
                </c:pt>
                <c:pt idx="83">
                  <c:v>9.8902379388991069</c:v>
                </c:pt>
                <c:pt idx="84">
                  <c:v>13.110013482615246</c:v>
                </c:pt>
                <c:pt idx="85">
                  <c:v>11.997659701718108</c:v>
                </c:pt>
                <c:pt idx="86">
                  <c:v>11.226441135364656</c:v>
                </c:pt>
                <c:pt idx="87">
                  <c:v>11.132919808758453</c:v>
                </c:pt>
                <c:pt idx="88">
                  <c:v>10.830906644043043</c:v>
                </c:pt>
                <c:pt idx="89">
                  <c:v>11.193493882460945</c:v>
                </c:pt>
                <c:pt idx="90">
                  <c:v>12.088557187072535</c:v>
                </c:pt>
                <c:pt idx="91">
                  <c:v>11.202883164324156</c:v>
                </c:pt>
                <c:pt idx="92">
                  <c:v>10.954094233971048</c:v>
                </c:pt>
                <c:pt idx="93">
                  <c:v>10.122937555268571</c:v>
                </c:pt>
                <c:pt idx="94">
                  <c:v>10.800034151426438</c:v>
                </c:pt>
                <c:pt idx="95">
                  <c:v>10.607665799353748</c:v>
                </c:pt>
                <c:pt idx="96">
                  <c:v>14.226348649185447</c:v>
                </c:pt>
                <c:pt idx="97">
                  <c:v>12.483617854829257</c:v>
                </c:pt>
                <c:pt idx="98">
                  <c:v>11.979678598387613</c:v>
                </c:pt>
                <c:pt idx="99">
                  <c:v>12.138419026702591</c:v>
                </c:pt>
                <c:pt idx="100">
                  <c:v>11.654635737077085</c:v>
                </c:pt>
                <c:pt idx="101">
                  <c:v>11.352128956274656</c:v>
                </c:pt>
                <c:pt idx="102">
                  <c:v>12.640940671043557</c:v>
                </c:pt>
                <c:pt idx="103">
                  <c:v>11.734088625882357</c:v>
                </c:pt>
                <c:pt idx="104">
                  <c:v>12.162652961684193</c:v>
                </c:pt>
                <c:pt idx="105">
                  <c:v>11.491771946383784</c:v>
                </c:pt>
                <c:pt idx="106">
                  <c:v>11.058923014793178</c:v>
                </c:pt>
                <c:pt idx="107">
                  <c:v>11.302422025524622</c:v>
                </c:pt>
                <c:pt idx="108">
                  <c:v>14.612465221141957</c:v>
                </c:pt>
                <c:pt idx="109">
                  <c:v>12.56237654515267</c:v>
                </c:pt>
                <c:pt idx="110">
                  <c:v>11.809021671430802</c:v>
                </c:pt>
                <c:pt idx="111">
                  <c:v>12.220088531182702</c:v>
                </c:pt>
                <c:pt idx="112">
                  <c:v>12.060768419018137</c:v>
                </c:pt>
                <c:pt idx="113">
                  <c:v>11.629879668862763</c:v>
                </c:pt>
                <c:pt idx="114">
                  <c:v>12.64604252216597</c:v>
                </c:pt>
                <c:pt idx="115">
                  <c:v>11.150500767687399</c:v>
                </c:pt>
                <c:pt idx="116">
                  <c:v>10.585833922298328</c:v>
                </c:pt>
                <c:pt idx="117">
                  <c:v>10.162409644876488</c:v>
                </c:pt>
                <c:pt idx="118">
                  <c:v>10.769780305857049</c:v>
                </c:pt>
                <c:pt idx="119">
                  <c:v>11.094937928967912</c:v>
                </c:pt>
                <c:pt idx="120">
                  <c:v>13.547200755569747</c:v>
                </c:pt>
                <c:pt idx="121">
                  <c:v>12.819129892398925</c:v>
                </c:pt>
                <c:pt idx="122">
                  <c:v>10.838096868358898</c:v>
                </c:pt>
                <c:pt idx="123">
                  <c:v>11.200746162951964</c:v>
                </c:pt>
                <c:pt idx="124">
                  <c:v>11.255914968684644</c:v>
                </c:pt>
                <c:pt idx="125">
                  <c:v>10.918424953562173</c:v>
                </c:pt>
                <c:pt idx="126">
                  <c:v>11.559921736556364</c:v>
                </c:pt>
                <c:pt idx="127">
                  <c:v>10.075956565300984</c:v>
                </c:pt>
                <c:pt idx="128">
                  <c:v>9.7186952145371901</c:v>
                </c:pt>
                <c:pt idx="129">
                  <c:v>9.0106226160145511</c:v>
                </c:pt>
                <c:pt idx="130">
                  <c:v>9.2371220332764032</c:v>
                </c:pt>
                <c:pt idx="131">
                  <c:v>9.7731198388180438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'RegresiónDicotómica '!$P$5</c:f>
              <c:strCache>
                <c:ptCount val="1"/>
                <c:pt idx="0">
                  <c:v>Ye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'RegresiónDicotómica '!$P$6:$P$137</c:f>
              <c:numCache>
                <c:formatCode>General</c:formatCode>
                <c:ptCount val="132"/>
                <c:pt idx="0">
                  <c:v>17.019040719172036</c:v>
                </c:pt>
                <c:pt idx="1">
                  <c:v>16.252038769131126</c:v>
                </c:pt>
                <c:pt idx="2">
                  <c:v>14.815361427124328</c:v>
                </c:pt>
                <c:pt idx="3">
                  <c:v>15.031500804792955</c:v>
                </c:pt>
                <c:pt idx="4">
                  <c:v>14.587198528687169</c:v>
                </c:pt>
                <c:pt idx="5">
                  <c:v>14.665296546567363</c:v>
                </c:pt>
                <c:pt idx="6">
                  <c:v>15.073067420146248</c:v>
                </c:pt>
                <c:pt idx="7">
                  <c:v>14.627484985345726</c:v>
                </c:pt>
                <c:pt idx="8">
                  <c:v>14.310403622692151</c:v>
                </c:pt>
                <c:pt idx="9">
                  <c:v>13.700171165836938</c:v>
                </c:pt>
                <c:pt idx="10">
                  <c:v>13.535722945552717</c:v>
                </c:pt>
                <c:pt idx="11">
                  <c:v>13.793003968453689</c:v>
                </c:pt>
                <c:pt idx="12">
                  <c:v>16.591202130198212</c:v>
                </c:pt>
                <c:pt idx="13">
                  <c:v>15.824200180157302</c:v>
                </c:pt>
                <c:pt idx="14">
                  <c:v>14.387522838150504</c:v>
                </c:pt>
                <c:pt idx="15">
                  <c:v>14.60366221581913</c:v>
                </c:pt>
                <c:pt idx="16">
                  <c:v>14.159359939713346</c:v>
                </c:pt>
                <c:pt idx="17">
                  <c:v>14.237457957593538</c:v>
                </c:pt>
                <c:pt idx="18">
                  <c:v>14.645228831172425</c:v>
                </c:pt>
                <c:pt idx="19">
                  <c:v>14.1996463963719</c:v>
                </c:pt>
                <c:pt idx="20">
                  <c:v>13.882565033718327</c:v>
                </c:pt>
                <c:pt idx="21">
                  <c:v>13.272332576863112</c:v>
                </c:pt>
                <c:pt idx="22">
                  <c:v>13.107884356578893</c:v>
                </c:pt>
                <c:pt idx="23">
                  <c:v>13.365165379479864</c:v>
                </c:pt>
                <c:pt idx="24">
                  <c:v>16.163363541224385</c:v>
                </c:pt>
                <c:pt idx="25">
                  <c:v>15.396361591183478</c:v>
                </c:pt>
                <c:pt idx="26">
                  <c:v>13.959684249176679</c:v>
                </c:pt>
                <c:pt idx="27">
                  <c:v>14.175823626845306</c:v>
                </c:pt>
                <c:pt idx="28">
                  <c:v>13.73152135073952</c:v>
                </c:pt>
                <c:pt idx="29">
                  <c:v>13.809619368619714</c:v>
                </c:pt>
                <c:pt idx="30">
                  <c:v>14.217390242198599</c:v>
                </c:pt>
                <c:pt idx="31">
                  <c:v>13.771807807398076</c:v>
                </c:pt>
                <c:pt idx="32">
                  <c:v>13.454726444744502</c:v>
                </c:pt>
                <c:pt idx="33">
                  <c:v>12.844493987889289</c:v>
                </c:pt>
                <c:pt idx="34">
                  <c:v>12.680045767605067</c:v>
                </c:pt>
                <c:pt idx="35">
                  <c:v>12.93732679050604</c:v>
                </c:pt>
                <c:pt idx="36">
                  <c:v>15.735524952250561</c:v>
                </c:pt>
                <c:pt idx="37">
                  <c:v>14.968523002209654</c:v>
                </c:pt>
                <c:pt idx="38">
                  <c:v>13.531845660202855</c:v>
                </c:pt>
                <c:pt idx="39">
                  <c:v>13.74798503787148</c:v>
                </c:pt>
                <c:pt idx="40">
                  <c:v>13.303682761765696</c:v>
                </c:pt>
                <c:pt idx="41">
                  <c:v>13.381780779645888</c:v>
                </c:pt>
                <c:pt idx="42">
                  <c:v>13.789551653224775</c:v>
                </c:pt>
                <c:pt idx="43">
                  <c:v>13.343969218424251</c:v>
                </c:pt>
                <c:pt idx="44">
                  <c:v>13.026887855770678</c:v>
                </c:pt>
                <c:pt idx="45">
                  <c:v>12.416655398915463</c:v>
                </c:pt>
                <c:pt idx="46">
                  <c:v>12.252207178631243</c:v>
                </c:pt>
                <c:pt idx="47">
                  <c:v>12.509488201532214</c:v>
                </c:pt>
                <c:pt idx="48">
                  <c:v>15.307686363276737</c:v>
                </c:pt>
                <c:pt idx="49">
                  <c:v>14.540684413235828</c:v>
                </c:pt>
                <c:pt idx="50">
                  <c:v>13.104007071229031</c:v>
                </c:pt>
                <c:pt idx="51">
                  <c:v>13.320146448897656</c:v>
                </c:pt>
                <c:pt idx="52">
                  <c:v>12.87584417279187</c:v>
                </c:pt>
                <c:pt idx="53">
                  <c:v>12.953942190672064</c:v>
                </c:pt>
                <c:pt idx="54">
                  <c:v>13.361713064250949</c:v>
                </c:pt>
                <c:pt idx="55">
                  <c:v>12.916130629450427</c:v>
                </c:pt>
                <c:pt idx="56">
                  <c:v>12.599049266796852</c:v>
                </c:pt>
                <c:pt idx="57">
                  <c:v>11.988816809941639</c:v>
                </c:pt>
                <c:pt idx="58">
                  <c:v>11.824368589657418</c:v>
                </c:pt>
                <c:pt idx="59">
                  <c:v>12.08164961255839</c:v>
                </c:pt>
                <c:pt idx="60">
                  <c:v>14.879847774302911</c:v>
                </c:pt>
                <c:pt idx="61">
                  <c:v>14.112845824262003</c:v>
                </c:pt>
                <c:pt idx="62">
                  <c:v>12.676168482255205</c:v>
                </c:pt>
                <c:pt idx="63">
                  <c:v>12.892307859923832</c:v>
                </c:pt>
                <c:pt idx="64">
                  <c:v>12.448005583818047</c:v>
                </c:pt>
                <c:pt idx="65">
                  <c:v>12.526103601698239</c:v>
                </c:pt>
                <c:pt idx="66">
                  <c:v>12.933874475277126</c:v>
                </c:pt>
                <c:pt idx="67">
                  <c:v>12.488292040476601</c:v>
                </c:pt>
                <c:pt idx="68">
                  <c:v>12.171210677823028</c:v>
                </c:pt>
                <c:pt idx="69">
                  <c:v>11.560978220967813</c:v>
                </c:pt>
                <c:pt idx="70">
                  <c:v>11.396530000683594</c:v>
                </c:pt>
                <c:pt idx="71">
                  <c:v>11.653811023584565</c:v>
                </c:pt>
                <c:pt idx="72">
                  <c:v>14.452009185329088</c:v>
                </c:pt>
                <c:pt idx="73">
                  <c:v>13.685007235288179</c:v>
                </c:pt>
                <c:pt idx="74">
                  <c:v>12.24832989328138</c:v>
                </c:pt>
                <c:pt idx="75">
                  <c:v>12.464469270950007</c:v>
                </c:pt>
                <c:pt idx="76">
                  <c:v>12.020166994844221</c:v>
                </c:pt>
                <c:pt idx="77">
                  <c:v>12.098265012724415</c:v>
                </c:pt>
                <c:pt idx="78">
                  <c:v>12.506035886303302</c:v>
                </c:pt>
                <c:pt idx="79">
                  <c:v>12.060453451502777</c:v>
                </c:pt>
                <c:pt idx="80">
                  <c:v>11.743372088849203</c:v>
                </c:pt>
                <c:pt idx="81">
                  <c:v>11.133139631993989</c:v>
                </c:pt>
                <c:pt idx="82">
                  <c:v>10.968691411709768</c:v>
                </c:pt>
                <c:pt idx="83">
                  <c:v>11.225972434610741</c:v>
                </c:pt>
                <c:pt idx="84">
                  <c:v>14.024170596355262</c:v>
                </c:pt>
                <c:pt idx="85">
                  <c:v>13.257168646314355</c:v>
                </c:pt>
                <c:pt idx="86">
                  <c:v>11.820491304307556</c:v>
                </c:pt>
                <c:pt idx="87">
                  <c:v>12.036630681976181</c:v>
                </c:pt>
                <c:pt idx="88">
                  <c:v>11.592328405870397</c:v>
                </c:pt>
                <c:pt idx="89">
                  <c:v>11.670426423750591</c:v>
                </c:pt>
                <c:pt idx="90">
                  <c:v>12.078197297329476</c:v>
                </c:pt>
                <c:pt idx="91">
                  <c:v>11.632614862528953</c:v>
                </c:pt>
                <c:pt idx="92">
                  <c:v>11.315533499875379</c:v>
                </c:pt>
                <c:pt idx="93">
                  <c:v>10.705301043020164</c:v>
                </c:pt>
                <c:pt idx="94">
                  <c:v>10.540852822735944</c:v>
                </c:pt>
                <c:pt idx="95">
                  <c:v>10.798133845636915</c:v>
                </c:pt>
                <c:pt idx="96">
                  <c:v>13.596332007381438</c:v>
                </c:pt>
                <c:pt idx="97">
                  <c:v>12.829330057340529</c:v>
                </c:pt>
                <c:pt idx="98">
                  <c:v>11.392652715333732</c:v>
                </c:pt>
                <c:pt idx="99">
                  <c:v>11.608792093002357</c:v>
                </c:pt>
                <c:pt idx="100">
                  <c:v>11.164489816896573</c:v>
                </c:pt>
                <c:pt idx="101">
                  <c:v>11.242587834776765</c:v>
                </c:pt>
                <c:pt idx="102">
                  <c:v>11.65035870835565</c:v>
                </c:pt>
                <c:pt idx="103">
                  <c:v>11.204776273555128</c:v>
                </c:pt>
                <c:pt idx="104">
                  <c:v>10.887694910901555</c:v>
                </c:pt>
                <c:pt idx="105">
                  <c:v>10.27746245404634</c:v>
                </c:pt>
                <c:pt idx="106">
                  <c:v>10.113014233762119</c:v>
                </c:pt>
                <c:pt idx="107">
                  <c:v>10.370295256663091</c:v>
                </c:pt>
                <c:pt idx="108">
                  <c:v>13.168493418407612</c:v>
                </c:pt>
                <c:pt idx="109">
                  <c:v>12.401491468366705</c:v>
                </c:pt>
                <c:pt idx="110">
                  <c:v>10.964814126359906</c:v>
                </c:pt>
                <c:pt idx="111">
                  <c:v>11.180953504028533</c:v>
                </c:pt>
                <c:pt idx="112">
                  <c:v>10.736651227922748</c:v>
                </c:pt>
                <c:pt idx="113">
                  <c:v>10.81474924580294</c:v>
                </c:pt>
                <c:pt idx="114">
                  <c:v>11.222520119381826</c:v>
                </c:pt>
                <c:pt idx="115">
                  <c:v>10.776937684581302</c:v>
                </c:pt>
                <c:pt idx="116">
                  <c:v>10.459856321927729</c:v>
                </c:pt>
                <c:pt idx="117">
                  <c:v>9.8496238650725161</c:v>
                </c:pt>
                <c:pt idx="118">
                  <c:v>9.6851756447882948</c:v>
                </c:pt>
                <c:pt idx="119">
                  <c:v>9.9424566676892674</c:v>
                </c:pt>
                <c:pt idx="120">
                  <c:v>12.740654829433788</c:v>
                </c:pt>
                <c:pt idx="121">
                  <c:v>11.97365287939288</c:v>
                </c:pt>
                <c:pt idx="122">
                  <c:v>10.536975537386081</c:v>
                </c:pt>
                <c:pt idx="123">
                  <c:v>10.753114915054708</c:v>
                </c:pt>
                <c:pt idx="124">
                  <c:v>10.308812638948922</c:v>
                </c:pt>
                <c:pt idx="125">
                  <c:v>10.386910656829116</c:v>
                </c:pt>
                <c:pt idx="126">
                  <c:v>10.794681530408003</c:v>
                </c:pt>
                <c:pt idx="127">
                  <c:v>10.349099095607478</c:v>
                </c:pt>
                <c:pt idx="128">
                  <c:v>10.032017732953904</c:v>
                </c:pt>
                <c:pt idx="129">
                  <c:v>9.4217852760986904</c:v>
                </c:pt>
                <c:pt idx="130">
                  <c:v>9.257337055814471</c:v>
                </c:pt>
                <c:pt idx="131">
                  <c:v>9.5146180787154417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1296"/>
        <c:axId val="89495168"/>
      </c:lineChart>
      <c:catAx>
        <c:axId val="895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 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9495168"/>
        <c:crosses val="autoZero"/>
        <c:auto val="1"/>
        <c:lblAlgn val="ctr"/>
        <c:lblOffset val="100"/>
        <c:noMultiLvlLbl val="0"/>
      </c:catAx>
      <c:valAx>
        <c:axId val="89495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8959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Regresión ajustada 1 </a:t>
            </a:r>
          </a:p>
        </c:rich>
      </c:tx>
      <c:layout>
        <c:manualLayout>
          <c:xMode val="edge"/>
          <c:yMode val="edge"/>
          <c:x val="0.2914285714285714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RegresiónTrigronométrica!$B$4</c:f>
              <c:strCache>
                <c:ptCount val="1"/>
                <c:pt idx="0">
                  <c:v>Desempleo (Yt)</c:v>
                </c:pt>
              </c:strCache>
            </c:strRef>
          </c:tx>
          <c:spPr>
            <a:ln w="6350"/>
          </c:spPr>
          <c:marker>
            <c:symbol val="none"/>
          </c:marker>
          <c:val>
            <c:numRef>
              <c:f>RegresiónTrigronométrica!$B$5:$B$136</c:f>
              <c:numCache>
                <c:formatCode>#,##0.0</c:formatCode>
                <c:ptCount val="132"/>
                <c:pt idx="0">
                  <c:v>16.738551303253406</c:v>
                </c:pt>
                <c:pt idx="1">
                  <c:v>17.152949148288997</c:v>
                </c:pt>
                <c:pt idx="2">
                  <c:v>15.937430572736625</c:v>
                </c:pt>
                <c:pt idx="3">
                  <c:v>14.549198996888052</c:v>
                </c:pt>
                <c:pt idx="4">
                  <c:v>14.242383592342675</c:v>
                </c:pt>
                <c:pt idx="5">
                  <c:v>15.238683493612207</c:v>
                </c:pt>
                <c:pt idx="6">
                  <c:v>15.136238262839811</c:v>
                </c:pt>
                <c:pt idx="7">
                  <c:v>14.515360314291655</c:v>
                </c:pt>
                <c:pt idx="8">
                  <c:v>14.237406005478789</c:v>
                </c:pt>
                <c:pt idx="9">
                  <c:v>14.425915334019068</c:v>
                </c:pt>
                <c:pt idx="10">
                  <c:v>13.583348268766709</c:v>
                </c:pt>
                <c:pt idx="11">
                  <c:v>13.700224203555972</c:v>
                </c:pt>
                <c:pt idx="12">
                  <c:v>17.851860407553673</c:v>
                </c:pt>
                <c:pt idx="13">
                  <c:v>16.287933265452185</c:v>
                </c:pt>
                <c:pt idx="14">
                  <c:v>14.866138378956945</c:v>
                </c:pt>
                <c:pt idx="15">
                  <c:v>16.143362577870963</c:v>
                </c:pt>
                <c:pt idx="16">
                  <c:v>14.529057756585953</c:v>
                </c:pt>
                <c:pt idx="17">
                  <c:v>16.199167455614319</c:v>
                </c:pt>
                <c:pt idx="18">
                  <c:v>15.419726644210124</c:v>
                </c:pt>
                <c:pt idx="19">
                  <c:v>15.768571337927263</c:v>
                </c:pt>
                <c:pt idx="20">
                  <c:v>14.52726072090795</c:v>
                </c:pt>
                <c:pt idx="21">
                  <c:v>14.375747462971237</c:v>
                </c:pt>
                <c:pt idx="22">
                  <c:v>14.72409612969366</c:v>
                </c:pt>
                <c:pt idx="23">
                  <c:v>15.541584315357346</c:v>
                </c:pt>
                <c:pt idx="24">
                  <c:v>16.071404004732948</c:v>
                </c:pt>
                <c:pt idx="25">
                  <c:v>16.176634270366876</c:v>
                </c:pt>
                <c:pt idx="26">
                  <c:v>12.924482881737543</c:v>
                </c:pt>
                <c:pt idx="27">
                  <c:v>14.791319184472428</c:v>
                </c:pt>
                <c:pt idx="28">
                  <c:v>12.892208126300286</c:v>
                </c:pt>
                <c:pt idx="29">
                  <c:v>14.03346939692082</c:v>
                </c:pt>
                <c:pt idx="30">
                  <c:v>14.294209258929122</c:v>
                </c:pt>
                <c:pt idx="31">
                  <c:v>14.574080667516679</c:v>
                </c:pt>
                <c:pt idx="32">
                  <c:v>14.282112283471152</c:v>
                </c:pt>
                <c:pt idx="33">
                  <c:v>13.612597495012812</c:v>
                </c:pt>
                <c:pt idx="34">
                  <c:v>12.916171598912909</c:v>
                </c:pt>
                <c:pt idx="35">
                  <c:v>12.090768442799233</c:v>
                </c:pt>
                <c:pt idx="36">
                  <c:v>16.999342010302964</c:v>
                </c:pt>
                <c:pt idx="37">
                  <c:v>15.688869251373147</c:v>
                </c:pt>
                <c:pt idx="38">
                  <c:v>13.618239111410468</c:v>
                </c:pt>
                <c:pt idx="39">
                  <c:v>14.674245735414122</c:v>
                </c:pt>
                <c:pt idx="40">
                  <c:v>13.752017051003346</c:v>
                </c:pt>
                <c:pt idx="41">
                  <c:v>13.988853614935174</c:v>
                </c:pt>
                <c:pt idx="42">
                  <c:v>12.94571390193008</c:v>
                </c:pt>
                <c:pt idx="43">
                  <c:v>13.077147580513286</c:v>
                </c:pt>
                <c:pt idx="44">
                  <c:v>12.513137161493642</c:v>
                </c:pt>
                <c:pt idx="45">
                  <c:v>12.593626677307086</c:v>
                </c:pt>
                <c:pt idx="46">
                  <c:v>11.77277234756165</c:v>
                </c:pt>
                <c:pt idx="47">
                  <c:v>12.071665519255285</c:v>
                </c:pt>
                <c:pt idx="48">
                  <c:v>13.215597236232263</c:v>
                </c:pt>
                <c:pt idx="49">
                  <c:v>14.228174230653167</c:v>
                </c:pt>
                <c:pt idx="50">
                  <c:v>12.948274934489106</c:v>
                </c:pt>
                <c:pt idx="51">
                  <c:v>12.061526118448683</c:v>
                </c:pt>
                <c:pt idx="52">
                  <c:v>12.306447842049712</c:v>
                </c:pt>
                <c:pt idx="53">
                  <c:v>11.526139521626565</c:v>
                </c:pt>
                <c:pt idx="54">
                  <c:v>11.99797197027784</c:v>
                </c:pt>
                <c:pt idx="55">
                  <c:v>11.754181494158008</c:v>
                </c:pt>
                <c:pt idx="56">
                  <c:v>11.173321837157344</c:v>
                </c:pt>
                <c:pt idx="57">
                  <c:v>9.9560407868695595</c:v>
                </c:pt>
                <c:pt idx="58">
                  <c:v>10.163216858920499</c:v>
                </c:pt>
                <c:pt idx="59">
                  <c:v>10.334137857954079</c:v>
                </c:pt>
                <c:pt idx="60">
                  <c:v>13.422526502660121</c:v>
                </c:pt>
                <c:pt idx="61">
                  <c:v>12.999178192681427</c:v>
                </c:pt>
                <c:pt idx="62">
                  <c:v>11.347890303796518</c:v>
                </c:pt>
                <c:pt idx="63">
                  <c:v>12.010157084749483</c:v>
                </c:pt>
                <c:pt idx="64">
                  <c:v>11.881079067732694</c:v>
                </c:pt>
                <c:pt idx="65">
                  <c:v>10.544741257046356</c:v>
                </c:pt>
                <c:pt idx="66">
                  <c:v>12.386491979010362</c:v>
                </c:pt>
                <c:pt idx="67">
                  <c:v>12.795884131388471</c:v>
                </c:pt>
                <c:pt idx="68">
                  <c:v>12.905498733743102</c:v>
                </c:pt>
                <c:pt idx="69">
                  <c:v>11.354886524622266</c:v>
                </c:pt>
                <c:pt idx="70">
                  <c:v>10.930711295016883</c:v>
                </c:pt>
                <c:pt idx="71">
                  <c:v>11.785157388944768</c:v>
                </c:pt>
                <c:pt idx="72">
                  <c:v>13.883015944084443</c:v>
                </c:pt>
                <c:pt idx="73">
                  <c:v>12.844781713967251</c:v>
                </c:pt>
                <c:pt idx="74">
                  <c:v>11.942158848138043</c:v>
                </c:pt>
                <c:pt idx="75">
                  <c:v>10.893403231722681</c:v>
                </c:pt>
                <c:pt idx="76">
                  <c:v>11.522642217160962</c:v>
                </c:pt>
                <c:pt idx="77">
                  <c:v>11.162157417764714</c:v>
                </c:pt>
                <c:pt idx="78">
                  <c:v>11.156805094012503</c:v>
                </c:pt>
                <c:pt idx="79">
                  <c:v>10.722557796252461</c:v>
                </c:pt>
                <c:pt idx="80">
                  <c:v>10.823304381310617</c:v>
                </c:pt>
                <c:pt idx="81">
                  <c:v>10.064204387300627</c:v>
                </c:pt>
                <c:pt idx="82">
                  <c:v>9.4056540032941136</c:v>
                </c:pt>
                <c:pt idx="83">
                  <c:v>9.8902379388991069</c:v>
                </c:pt>
                <c:pt idx="84">
                  <c:v>13.110013482615246</c:v>
                </c:pt>
                <c:pt idx="85">
                  <c:v>11.997659701718108</c:v>
                </c:pt>
                <c:pt idx="86">
                  <c:v>11.226441135364656</c:v>
                </c:pt>
                <c:pt idx="87">
                  <c:v>11.132919808758453</c:v>
                </c:pt>
                <c:pt idx="88">
                  <c:v>10.830906644043043</c:v>
                </c:pt>
                <c:pt idx="89">
                  <c:v>11.193493882460945</c:v>
                </c:pt>
                <c:pt idx="90">
                  <c:v>12.088557187072535</c:v>
                </c:pt>
                <c:pt idx="91">
                  <c:v>11.202883164324156</c:v>
                </c:pt>
                <c:pt idx="92">
                  <c:v>10.954094233971048</c:v>
                </c:pt>
                <c:pt idx="93">
                  <c:v>10.122937555268571</c:v>
                </c:pt>
                <c:pt idx="94">
                  <c:v>10.800034151426438</c:v>
                </c:pt>
                <c:pt idx="95">
                  <c:v>10.607665799353748</c:v>
                </c:pt>
                <c:pt idx="96">
                  <c:v>14.226348649185447</c:v>
                </c:pt>
                <c:pt idx="97">
                  <c:v>12.483617854829257</c:v>
                </c:pt>
                <c:pt idx="98">
                  <c:v>11.979678598387613</c:v>
                </c:pt>
                <c:pt idx="99">
                  <c:v>12.138419026702591</c:v>
                </c:pt>
                <c:pt idx="100">
                  <c:v>11.654635737077085</c:v>
                </c:pt>
                <c:pt idx="101">
                  <c:v>11.352128956274656</c:v>
                </c:pt>
                <c:pt idx="102">
                  <c:v>12.640940671043557</c:v>
                </c:pt>
                <c:pt idx="103">
                  <c:v>11.734088625882357</c:v>
                </c:pt>
                <c:pt idx="104">
                  <c:v>12.162652961684193</c:v>
                </c:pt>
                <c:pt idx="105">
                  <c:v>11.491771946383784</c:v>
                </c:pt>
                <c:pt idx="106">
                  <c:v>11.058923014793178</c:v>
                </c:pt>
                <c:pt idx="107">
                  <c:v>11.302422025524622</c:v>
                </c:pt>
                <c:pt idx="108">
                  <c:v>14.612465221141957</c:v>
                </c:pt>
                <c:pt idx="109">
                  <c:v>12.56237654515267</c:v>
                </c:pt>
                <c:pt idx="110">
                  <c:v>11.809021671430802</c:v>
                </c:pt>
                <c:pt idx="111">
                  <c:v>12.220088531182702</c:v>
                </c:pt>
                <c:pt idx="112">
                  <c:v>12.060768419018137</c:v>
                </c:pt>
                <c:pt idx="113">
                  <c:v>11.629879668862763</c:v>
                </c:pt>
                <c:pt idx="114">
                  <c:v>12.64604252216597</c:v>
                </c:pt>
                <c:pt idx="115">
                  <c:v>11.150500767687399</c:v>
                </c:pt>
                <c:pt idx="116">
                  <c:v>10.585833922298328</c:v>
                </c:pt>
                <c:pt idx="117">
                  <c:v>10.162409644876488</c:v>
                </c:pt>
                <c:pt idx="118">
                  <c:v>10.769780305857049</c:v>
                </c:pt>
                <c:pt idx="119">
                  <c:v>11.094937928967912</c:v>
                </c:pt>
                <c:pt idx="120">
                  <c:v>13.547200755569747</c:v>
                </c:pt>
                <c:pt idx="121">
                  <c:v>12.819129892398925</c:v>
                </c:pt>
                <c:pt idx="122">
                  <c:v>10.838096868358898</c:v>
                </c:pt>
                <c:pt idx="123">
                  <c:v>11.200746162951964</c:v>
                </c:pt>
                <c:pt idx="124">
                  <c:v>11.255914968684644</c:v>
                </c:pt>
                <c:pt idx="125">
                  <c:v>10.918424953562173</c:v>
                </c:pt>
                <c:pt idx="126">
                  <c:v>11.559921736556364</c:v>
                </c:pt>
                <c:pt idx="127">
                  <c:v>10.075956565300984</c:v>
                </c:pt>
                <c:pt idx="128">
                  <c:v>9.7186952145371901</c:v>
                </c:pt>
                <c:pt idx="129">
                  <c:v>9.0106226160145511</c:v>
                </c:pt>
                <c:pt idx="130">
                  <c:v>9.2371220332764032</c:v>
                </c:pt>
                <c:pt idx="131">
                  <c:v>9.7731198388180438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RegresiónTrigronométrica!$H$4</c:f>
              <c:strCache>
                <c:ptCount val="1"/>
                <c:pt idx="0">
                  <c:v>Ye1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RegresiónTrigronométrica!$H$5:$H$136</c:f>
              <c:numCache>
                <c:formatCode>General</c:formatCode>
                <c:ptCount val="132"/>
                <c:pt idx="0">
                  <c:v>15.393471781367042</c:v>
                </c:pt>
                <c:pt idx="1">
                  <c:v>15.568869615649358</c:v>
                </c:pt>
                <c:pt idx="2">
                  <c:v>15.593475525961711</c:v>
                </c:pt>
                <c:pt idx="3">
                  <c:v>15.450887740926609</c:v>
                </c:pt>
                <c:pt idx="4">
                  <c:v>15.169503904814485</c:v>
                </c:pt>
                <c:pt idx="5">
                  <c:v>14.814911951694491</c:v>
                </c:pt>
                <c:pt idx="6">
                  <c:v>14.472315871467437</c:v>
                </c:pt>
                <c:pt idx="7">
                  <c:v>14.223705369579964</c:v>
                </c:pt>
                <c:pt idx="8">
                  <c:v>14.125886791662454</c:v>
                </c:pt>
                <c:pt idx="9">
                  <c:v>14.1952619090924</c:v>
                </c:pt>
                <c:pt idx="10">
                  <c:v>14.403433077599365</c:v>
                </c:pt>
                <c:pt idx="11">
                  <c:v>14.684812363114203</c:v>
                </c:pt>
                <c:pt idx="12">
                  <c:v>14.9541957757361</c:v>
                </c:pt>
                <c:pt idx="13">
                  <c:v>15.129593610018416</c:v>
                </c:pt>
                <c:pt idx="14">
                  <c:v>15.154199520330769</c:v>
                </c:pt>
                <c:pt idx="15">
                  <c:v>15.011611735295666</c:v>
                </c:pt>
                <c:pt idx="16">
                  <c:v>14.730227899183543</c:v>
                </c:pt>
                <c:pt idx="17">
                  <c:v>14.375635946063548</c:v>
                </c:pt>
                <c:pt idx="18">
                  <c:v>14.033039865836495</c:v>
                </c:pt>
                <c:pt idx="19">
                  <c:v>13.784429363949021</c:v>
                </c:pt>
                <c:pt idx="20">
                  <c:v>13.686610786031512</c:v>
                </c:pt>
                <c:pt idx="21">
                  <c:v>13.755985903461458</c:v>
                </c:pt>
                <c:pt idx="22">
                  <c:v>13.964157071968421</c:v>
                </c:pt>
                <c:pt idx="23">
                  <c:v>14.24553635748326</c:v>
                </c:pt>
                <c:pt idx="24">
                  <c:v>14.514919770105159</c:v>
                </c:pt>
                <c:pt idx="25">
                  <c:v>14.690317604387474</c:v>
                </c:pt>
                <c:pt idx="26">
                  <c:v>14.714923514699827</c:v>
                </c:pt>
                <c:pt idx="27">
                  <c:v>14.572335729664724</c:v>
                </c:pt>
                <c:pt idx="28">
                  <c:v>14.290951893552601</c:v>
                </c:pt>
                <c:pt idx="29">
                  <c:v>13.936359940432608</c:v>
                </c:pt>
                <c:pt idx="30">
                  <c:v>13.593763860205552</c:v>
                </c:pt>
                <c:pt idx="31">
                  <c:v>13.345153358318079</c:v>
                </c:pt>
                <c:pt idx="32">
                  <c:v>13.247334780400569</c:v>
                </c:pt>
                <c:pt idx="33">
                  <c:v>13.316709897830515</c:v>
                </c:pt>
                <c:pt idx="34">
                  <c:v>13.52488106633748</c:v>
                </c:pt>
                <c:pt idx="35">
                  <c:v>13.806260351852318</c:v>
                </c:pt>
                <c:pt idx="36">
                  <c:v>14.075643764474215</c:v>
                </c:pt>
                <c:pt idx="37">
                  <c:v>14.251041598756531</c:v>
                </c:pt>
                <c:pt idx="38">
                  <c:v>14.275647509068884</c:v>
                </c:pt>
                <c:pt idx="39">
                  <c:v>14.13305972403378</c:v>
                </c:pt>
                <c:pt idx="40">
                  <c:v>13.85167588792166</c:v>
                </c:pt>
                <c:pt idx="41">
                  <c:v>13.497083934801664</c:v>
                </c:pt>
                <c:pt idx="42">
                  <c:v>13.15448785457461</c:v>
                </c:pt>
                <c:pt idx="43">
                  <c:v>12.905877352687137</c:v>
                </c:pt>
                <c:pt idx="44">
                  <c:v>12.808058774769625</c:v>
                </c:pt>
                <c:pt idx="45">
                  <c:v>12.877433892199571</c:v>
                </c:pt>
                <c:pt idx="46">
                  <c:v>13.085605060706538</c:v>
                </c:pt>
                <c:pt idx="47">
                  <c:v>13.366984346221376</c:v>
                </c:pt>
                <c:pt idx="48">
                  <c:v>13.636367758843273</c:v>
                </c:pt>
                <c:pt idx="49">
                  <c:v>13.811765593125591</c:v>
                </c:pt>
                <c:pt idx="50">
                  <c:v>13.836371503437942</c:v>
                </c:pt>
                <c:pt idx="51">
                  <c:v>13.693783718402837</c:v>
                </c:pt>
                <c:pt idx="52">
                  <c:v>13.412399882290716</c:v>
                </c:pt>
                <c:pt idx="53">
                  <c:v>13.057807929170721</c:v>
                </c:pt>
                <c:pt idx="54">
                  <c:v>12.715211848943664</c:v>
                </c:pt>
                <c:pt idx="55">
                  <c:v>12.466601347056194</c:v>
                </c:pt>
                <c:pt idx="56">
                  <c:v>12.368782769138685</c:v>
                </c:pt>
                <c:pt idx="57">
                  <c:v>12.43815788656863</c:v>
                </c:pt>
                <c:pt idx="58">
                  <c:v>12.646329055075594</c:v>
                </c:pt>
                <c:pt idx="59">
                  <c:v>12.92770834059043</c:v>
                </c:pt>
                <c:pt idx="60">
                  <c:v>13.19709175321233</c:v>
                </c:pt>
                <c:pt idx="61">
                  <c:v>13.372489587494645</c:v>
                </c:pt>
                <c:pt idx="62">
                  <c:v>13.397095497806999</c:v>
                </c:pt>
                <c:pt idx="63">
                  <c:v>13.254507712771897</c:v>
                </c:pt>
                <c:pt idx="64">
                  <c:v>12.973123876659775</c:v>
                </c:pt>
                <c:pt idx="65">
                  <c:v>12.618531923539777</c:v>
                </c:pt>
                <c:pt idx="66">
                  <c:v>12.275935843312725</c:v>
                </c:pt>
                <c:pt idx="67">
                  <c:v>12.02732534142525</c:v>
                </c:pt>
                <c:pt idx="68">
                  <c:v>11.929506763507741</c:v>
                </c:pt>
                <c:pt idx="69">
                  <c:v>11.998881880937688</c:v>
                </c:pt>
                <c:pt idx="70">
                  <c:v>12.207053049444653</c:v>
                </c:pt>
                <c:pt idx="71">
                  <c:v>12.488432334959487</c:v>
                </c:pt>
                <c:pt idx="72">
                  <c:v>12.757815747581386</c:v>
                </c:pt>
                <c:pt idx="73">
                  <c:v>12.933213581863702</c:v>
                </c:pt>
                <c:pt idx="74">
                  <c:v>12.957819492176057</c:v>
                </c:pt>
                <c:pt idx="75">
                  <c:v>12.815231707140954</c:v>
                </c:pt>
                <c:pt idx="76">
                  <c:v>12.533847871028833</c:v>
                </c:pt>
                <c:pt idx="77">
                  <c:v>12.17925591790884</c:v>
                </c:pt>
                <c:pt idx="78">
                  <c:v>11.836659837681781</c:v>
                </c:pt>
                <c:pt idx="79">
                  <c:v>11.58804933579431</c:v>
                </c:pt>
                <c:pt idx="80">
                  <c:v>11.490230757876798</c:v>
                </c:pt>
                <c:pt idx="81">
                  <c:v>11.55960587530674</c:v>
                </c:pt>
                <c:pt idx="82">
                  <c:v>11.767777043813711</c:v>
                </c:pt>
                <c:pt idx="83">
                  <c:v>12.049156329328547</c:v>
                </c:pt>
                <c:pt idx="84">
                  <c:v>12.318539741950447</c:v>
                </c:pt>
                <c:pt idx="85">
                  <c:v>12.49393757623276</c:v>
                </c:pt>
                <c:pt idx="86">
                  <c:v>12.518543486545115</c:v>
                </c:pt>
                <c:pt idx="87">
                  <c:v>12.375955701510012</c:v>
                </c:pt>
                <c:pt idx="88">
                  <c:v>12.094571865397889</c:v>
                </c:pt>
                <c:pt idx="89">
                  <c:v>11.739979912277892</c:v>
                </c:pt>
                <c:pt idx="90">
                  <c:v>11.397383832050838</c:v>
                </c:pt>
                <c:pt idx="91">
                  <c:v>11.148773330163369</c:v>
                </c:pt>
                <c:pt idx="92">
                  <c:v>11.050954752245856</c:v>
                </c:pt>
                <c:pt idx="93">
                  <c:v>11.120329869675803</c:v>
                </c:pt>
                <c:pt idx="94">
                  <c:v>11.328501038182768</c:v>
                </c:pt>
                <c:pt idx="95">
                  <c:v>11.609880323697602</c:v>
                </c:pt>
                <c:pt idx="96">
                  <c:v>11.8792637363195</c:v>
                </c:pt>
                <c:pt idx="97">
                  <c:v>12.054661570601818</c:v>
                </c:pt>
                <c:pt idx="98">
                  <c:v>12.07926748091417</c:v>
                </c:pt>
                <c:pt idx="99">
                  <c:v>11.936679695879068</c:v>
                </c:pt>
                <c:pt idx="100">
                  <c:v>11.655295859766948</c:v>
                </c:pt>
                <c:pt idx="101">
                  <c:v>11.300703906646955</c:v>
                </c:pt>
                <c:pt idx="102">
                  <c:v>10.958107826419898</c:v>
                </c:pt>
                <c:pt idx="103">
                  <c:v>10.709497324532425</c:v>
                </c:pt>
                <c:pt idx="104">
                  <c:v>10.611678746614913</c:v>
                </c:pt>
                <c:pt idx="105">
                  <c:v>10.681053864044859</c:v>
                </c:pt>
                <c:pt idx="106">
                  <c:v>10.889225032551822</c:v>
                </c:pt>
                <c:pt idx="107">
                  <c:v>11.17060431806666</c:v>
                </c:pt>
                <c:pt idx="108">
                  <c:v>11.439987730688557</c:v>
                </c:pt>
                <c:pt idx="109">
                  <c:v>11.615385564970877</c:v>
                </c:pt>
                <c:pt idx="110">
                  <c:v>11.63999147528323</c:v>
                </c:pt>
                <c:pt idx="111">
                  <c:v>11.497403690248129</c:v>
                </c:pt>
                <c:pt idx="112">
                  <c:v>11.216019854136004</c:v>
                </c:pt>
                <c:pt idx="113">
                  <c:v>10.861427901016013</c:v>
                </c:pt>
                <c:pt idx="114">
                  <c:v>10.51883182078895</c:v>
                </c:pt>
                <c:pt idx="115">
                  <c:v>10.270221318901481</c:v>
                </c:pt>
                <c:pt idx="116">
                  <c:v>10.172402740983971</c:v>
                </c:pt>
                <c:pt idx="117">
                  <c:v>10.241777858413917</c:v>
                </c:pt>
                <c:pt idx="118">
                  <c:v>10.44994902692088</c:v>
                </c:pt>
                <c:pt idx="119">
                  <c:v>10.731328312435714</c:v>
                </c:pt>
                <c:pt idx="120">
                  <c:v>11.000711725057618</c:v>
                </c:pt>
                <c:pt idx="121">
                  <c:v>11.176109559339933</c:v>
                </c:pt>
                <c:pt idx="122">
                  <c:v>11.200715469652286</c:v>
                </c:pt>
                <c:pt idx="123">
                  <c:v>11.058127684617187</c:v>
                </c:pt>
                <c:pt idx="124">
                  <c:v>10.776743848505063</c:v>
                </c:pt>
                <c:pt idx="125">
                  <c:v>10.422151895385065</c:v>
                </c:pt>
                <c:pt idx="126">
                  <c:v>10.079555815158008</c:v>
                </c:pt>
                <c:pt idx="127">
                  <c:v>9.8309453132705418</c:v>
                </c:pt>
                <c:pt idx="128">
                  <c:v>9.7331267353530286</c:v>
                </c:pt>
                <c:pt idx="129">
                  <c:v>9.8025018527829726</c:v>
                </c:pt>
                <c:pt idx="130">
                  <c:v>10.010673021289941</c:v>
                </c:pt>
                <c:pt idx="131">
                  <c:v>10.292052306804781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2368"/>
        <c:axId val="107758144"/>
      </c:lineChart>
      <c:catAx>
        <c:axId val="1076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 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7758144"/>
        <c:crosses val="autoZero"/>
        <c:auto val="1"/>
        <c:lblAlgn val="ctr"/>
        <c:lblOffset val="100"/>
        <c:noMultiLvlLbl val="0"/>
      </c:catAx>
      <c:valAx>
        <c:axId val="107758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10764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Regresión 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RegresiónTrigronométrica!$B$4</c:f>
              <c:strCache>
                <c:ptCount val="1"/>
                <c:pt idx="0">
                  <c:v>Desempleo (Yt)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RegresiónTrigronométrica!$B$5:$B$136</c:f>
              <c:numCache>
                <c:formatCode>#,##0.0</c:formatCode>
                <c:ptCount val="132"/>
                <c:pt idx="0">
                  <c:v>16.738551303253406</c:v>
                </c:pt>
                <c:pt idx="1">
                  <c:v>17.152949148288997</c:v>
                </c:pt>
                <c:pt idx="2">
                  <c:v>15.937430572736625</c:v>
                </c:pt>
                <c:pt idx="3">
                  <c:v>14.549198996888052</c:v>
                </c:pt>
                <c:pt idx="4">
                  <c:v>14.242383592342675</c:v>
                </c:pt>
                <c:pt idx="5">
                  <c:v>15.238683493612207</c:v>
                </c:pt>
                <c:pt idx="6">
                  <c:v>15.136238262839811</c:v>
                </c:pt>
                <c:pt idx="7">
                  <c:v>14.515360314291655</c:v>
                </c:pt>
                <c:pt idx="8">
                  <c:v>14.237406005478789</c:v>
                </c:pt>
                <c:pt idx="9">
                  <c:v>14.425915334019068</c:v>
                </c:pt>
                <c:pt idx="10">
                  <c:v>13.583348268766709</c:v>
                </c:pt>
                <c:pt idx="11">
                  <c:v>13.700224203555972</c:v>
                </c:pt>
                <c:pt idx="12">
                  <c:v>17.851860407553673</c:v>
                </c:pt>
                <c:pt idx="13">
                  <c:v>16.287933265452185</c:v>
                </c:pt>
                <c:pt idx="14">
                  <c:v>14.866138378956945</c:v>
                </c:pt>
                <c:pt idx="15">
                  <c:v>16.143362577870963</c:v>
                </c:pt>
                <c:pt idx="16">
                  <c:v>14.529057756585953</c:v>
                </c:pt>
                <c:pt idx="17">
                  <c:v>16.199167455614319</c:v>
                </c:pt>
                <c:pt idx="18">
                  <c:v>15.419726644210124</c:v>
                </c:pt>
                <c:pt idx="19">
                  <c:v>15.768571337927263</c:v>
                </c:pt>
                <c:pt idx="20">
                  <c:v>14.52726072090795</c:v>
                </c:pt>
                <c:pt idx="21">
                  <c:v>14.375747462971237</c:v>
                </c:pt>
                <c:pt idx="22">
                  <c:v>14.72409612969366</c:v>
                </c:pt>
                <c:pt idx="23">
                  <c:v>15.541584315357346</c:v>
                </c:pt>
                <c:pt idx="24">
                  <c:v>16.071404004732948</c:v>
                </c:pt>
                <c:pt idx="25">
                  <c:v>16.176634270366876</c:v>
                </c:pt>
                <c:pt idx="26">
                  <c:v>12.924482881737543</c:v>
                </c:pt>
                <c:pt idx="27">
                  <c:v>14.791319184472428</c:v>
                </c:pt>
                <c:pt idx="28">
                  <c:v>12.892208126300286</c:v>
                </c:pt>
                <c:pt idx="29">
                  <c:v>14.03346939692082</c:v>
                </c:pt>
                <c:pt idx="30">
                  <c:v>14.294209258929122</c:v>
                </c:pt>
                <c:pt idx="31">
                  <c:v>14.574080667516679</c:v>
                </c:pt>
                <c:pt idx="32">
                  <c:v>14.282112283471152</c:v>
                </c:pt>
                <c:pt idx="33">
                  <c:v>13.612597495012812</c:v>
                </c:pt>
                <c:pt idx="34">
                  <c:v>12.916171598912909</c:v>
                </c:pt>
                <c:pt idx="35">
                  <c:v>12.090768442799233</c:v>
                </c:pt>
                <c:pt idx="36">
                  <c:v>16.999342010302964</c:v>
                </c:pt>
                <c:pt idx="37">
                  <c:v>15.688869251373147</c:v>
                </c:pt>
                <c:pt idx="38">
                  <c:v>13.618239111410468</c:v>
                </c:pt>
                <c:pt idx="39">
                  <c:v>14.674245735414122</c:v>
                </c:pt>
                <c:pt idx="40">
                  <c:v>13.752017051003346</c:v>
                </c:pt>
                <c:pt idx="41">
                  <c:v>13.988853614935174</c:v>
                </c:pt>
                <c:pt idx="42">
                  <c:v>12.94571390193008</c:v>
                </c:pt>
                <c:pt idx="43">
                  <c:v>13.077147580513286</c:v>
                </c:pt>
                <c:pt idx="44">
                  <c:v>12.513137161493642</c:v>
                </c:pt>
                <c:pt idx="45">
                  <c:v>12.593626677307086</c:v>
                </c:pt>
                <c:pt idx="46">
                  <c:v>11.77277234756165</c:v>
                </c:pt>
                <c:pt idx="47">
                  <c:v>12.071665519255285</c:v>
                </c:pt>
                <c:pt idx="48">
                  <c:v>13.215597236232263</c:v>
                </c:pt>
                <c:pt idx="49">
                  <c:v>14.228174230653167</c:v>
                </c:pt>
                <c:pt idx="50">
                  <c:v>12.948274934489106</c:v>
                </c:pt>
                <c:pt idx="51">
                  <c:v>12.061526118448683</c:v>
                </c:pt>
                <c:pt idx="52">
                  <c:v>12.306447842049712</c:v>
                </c:pt>
                <c:pt idx="53">
                  <c:v>11.526139521626565</c:v>
                </c:pt>
                <c:pt idx="54">
                  <c:v>11.99797197027784</c:v>
                </c:pt>
                <c:pt idx="55">
                  <c:v>11.754181494158008</c:v>
                </c:pt>
                <c:pt idx="56">
                  <c:v>11.173321837157344</c:v>
                </c:pt>
                <c:pt idx="57">
                  <c:v>9.9560407868695595</c:v>
                </c:pt>
                <c:pt idx="58">
                  <c:v>10.163216858920499</c:v>
                </c:pt>
                <c:pt idx="59">
                  <c:v>10.334137857954079</c:v>
                </c:pt>
                <c:pt idx="60">
                  <c:v>13.422526502660121</c:v>
                </c:pt>
                <c:pt idx="61">
                  <c:v>12.999178192681427</c:v>
                </c:pt>
                <c:pt idx="62">
                  <c:v>11.347890303796518</c:v>
                </c:pt>
                <c:pt idx="63">
                  <c:v>12.010157084749483</c:v>
                </c:pt>
                <c:pt idx="64">
                  <c:v>11.881079067732694</c:v>
                </c:pt>
                <c:pt idx="65">
                  <c:v>10.544741257046356</c:v>
                </c:pt>
                <c:pt idx="66">
                  <c:v>12.386491979010362</c:v>
                </c:pt>
                <c:pt idx="67">
                  <c:v>12.795884131388471</c:v>
                </c:pt>
                <c:pt idx="68">
                  <c:v>12.905498733743102</c:v>
                </c:pt>
                <c:pt idx="69">
                  <c:v>11.354886524622266</c:v>
                </c:pt>
                <c:pt idx="70">
                  <c:v>10.930711295016883</c:v>
                </c:pt>
                <c:pt idx="71">
                  <c:v>11.785157388944768</c:v>
                </c:pt>
                <c:pt idx="72">
                  <c:v>13.883015944084443</c:v>
                </c:pt>
                <c:pt idx="73">
                  <c:v>12.844781713967251</c:v>
                </c:pt>
                <c:pt idx="74">
                  <c:v>11.942158848138043</c:v>
                </c:pt>
                <c:pt idx="75">
                  <c:v>10.893403231722681</c:v>
                </c:pt>
                <c:pt idx="76">
                  <c:v>11.522642217160962</c:v>
                </c:pt>
                <c:pt idx="77">
                  <c:v>11.162157417764714</c:v>
                </c:pt>
                <c:pt idx="78">
                  <c:v>11.156805094012503</c:v>
                </c:pt>
                <c:pt idx="79">
                  <c:v>10.722557796252461</c:v>
                </c:pt>
                <c:pt idx="80">
                  <c:v>10.823304381310617</c:v>
                </c:pt>
                <c:pt idx="81">
                  <c:v>10.064204387300627</c:v>
                </c:pt>
                <c:pt idx="82">
                  <c:v>9.4056540032941136</c:v>
                </c:pt>
                <c:pt idx="83">
                  <c:v>9.8902379388991069</c:v>
                </c:pt>
                <c:pt idx="84">
                  <c:v>13.110013482615246</c:v>
                </c:pt>
                <c:pt idx="85">
                  <c:v>11.997659701718108</c:v>
                </c:pt>
                <c:pt idx="86">
                  <c:v>11.226441135364656</c:v>
                </c:pt>
                <c:pt idx="87">
                  <c:v>11.132919808758453</c:v>
                </c:pt>
                <c:pt idx="88">
                  <c:v>10.830906644043043</c:v>
                </c:pt>
                <c:pt idx="89">
                  <c:v>11.193493882460945</c:v>
                </c:pt>
                <c:pt idx="90">
                  <c:v>12.088557187072535</c:v>
                </c:pt>
                <c:pt idx="91">
                  <c:v>11.202883164324156</c:v>
                </c:pt>
                <c:pt idx="92">
                  <c:v>10.954094233971048</c:v>
                </c:pt>
                <c:pt idx="93">
                  <c:v>10.122937555268571</c:v>
                </c:pt>
                <c:pt idx="94">
                  <c:v>10.800034151426438</c:v>
                </c:pt>
                <c:pt idx="95">
                  <c:v>10.607665799353748</c:v>
                </c:pt>
                <c:pt idx="96">
                  <c:v>14.226348649185447</c:v>
                </c:pt>
                <c:pt idx="97">
                  <c:v>12.483617854829257</c:v>
                </c:pt>
                <c:pt idx="98">
                  <c:v>11.979678598387613</c:v>
                </c:pt>
                <c:pt idx="99">
                  <c:v>12.138419026702591</c:v>
                </c:pt>
                <c:pt idx="100">
                  <c:v>11.654635737077085</c:v>
                </c:pt>
                <c:pt idx="101">
                  <c:v>11.352128956274656</c:v>
                </c:pt>
                <c:pt idx="102">
                  <c:v>12.640940671043557</c:v>
                </c:pt>
                <c:pt idx="103">
                  <c:v>11.734088625882357</c:v>
                </c:pt>
                <c:pt idx="104">
                  <c:v>12.162652961684193</c:v>
                </c:pt>
                <c:pt idx="105">
                  <c:v>11.491771946383784</c:v>
                </c:pt>
                <c:pt idx="106">
                  <c:v>11.058923014793178</c:v>
                </c:pt>
                <c:pt idx="107">
                  <c:v>11.302422025524622</c:v>
                </c:pt>
                <c:pt idx="108">
                  <c:v>14.612465221141957</c:v>
                </c:pt>
                <c:pt idx="109">
                  <c:v>12.56237654515267</c:v>
                </c:pt>
                <c:pt idx="110">
                  <c:v>11.809021671430802</c:v>
                </c:pt>
                <c:pt idx="111">
                  <c:v>12.220088531182702</c:v>
                </c:pt>
                <c:pt idx="112">
                  <c:v>12.060768419018137</c:v>
                </c:pt>
                <c:pt idx="113">
                  <c:v>11.629879668862763</c:v>
                </c:pt>
                <c:pt idx="114">
                  <c:v>12.64604252216597</c:v>
                </c:pt>
                <c:pt idx="115">
                  <c:v>11.150500767687399</c:v>
                </c:pt>
                <c:pt idx="116">
                  <c:v>10.585833922298328</c:v>
                </c:pt>
                <c:pt idx="117">
                  <c:v>10.162409644876488</c:v>
                </c:pt>
                <c:pt idx="118">
                  <c:v>10.769780305857049</c:v>
                </c:pt>
                <c:pt idx="119">
                  <c:v>11.094937928967912</c:v>
                </c:pt>
                <c:pt idx="120">
                  <c:v>13.547200755569747</c:v>
                </c:pt>
                <c:pt idx="121">
                  <c:v>12.819129892398925</c:v>
                </c:pt>
                <c:pt idx="122">
                  <c:v>10.838096868358898</c:v>
                </c:pt>
                <c:pt idx="123">
                  <c:v>11.200746162951964</c:v>
                </c:pt>
                <c:pt idx="124">
                  <c:v>11.255914968684644</c:v>
                </c:pt>
                <c:pt idx="125">
                  <c:v>10.918424953562173</c:v>
                </c:pt>
                <c:pt idx="126">
                  <c:v>11.559921736556364</c:v>
                </c:pt>
                <c:pt idx="127">
                  <c:v>10.075956565300984</c:v>
                </c:pt>
                <c:pt idx="128">
                  <c:v>9.7186952145371901</c:v>
                </c:pt>
                <c:pt idx="129">
                  <c:v>9.0106226160145511</c:v>
                </c:pt>
                <c:pt idx="130">
                  <c:v>9.2371220332764032</c:v>
                </c:pt>
                <c:pt idx="131">
                  <c:v>9.7731198388180438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RegresiónTrigronométrica!$K$4</c:f>
              <c:strCache>
                <c:ptCount val="1"/>
                <c:pt idx="0">
                  <c:v>Ye2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RegresiónTrigronométrica!$K$5:$K$136</c:f>
              <c:numCache>
                <c:formatCode>General</c:formatCode>
                <c:ptCount val="132"/>
                <c:pt idx="0">
                  <c:v>16.059254201107905</c:v>
                </c:pt>
                <c:pt idx="1">
                  <c:v>16.260838015325113</c:v>
                </c:pt>
                <c:pt idx="2">
                  <c:v>15.588383205347307</c:v>
                </c:pt>
                <c:pt idx="3">
                  <c:v>14.723415529778762</c:v>
                </c:pt>
                <c:pt idx="4">
                  <c:v>14.417212976232143</c:v>
                </c:pt>
                <c:pt idx="5">
                  <c:v>14.760316292137063</c:v>
                </c:pt>
                <c:pt idx="6">
                  <c:v>15.14010010244345</c:v>
                </c:pt>
                <c:pt idx="7">
                  <c:v>14.915941961107652</c:v>
                </c:pt>
                <c:pt idx="8">
                  <c:v>14.120061757282405</c:v>
                </c:pt>
                <c:pt idx="9">
                  <c:v>13.467056984178903</c:v>
                </c:pt>
                <c:pt idx="10">
                  <c:v>13.651410340868953</c:v>
                </c:pt>
                <c:pt idx="11">
                  <c:v>14.63221851479193</c:v>
                </c:pt>
                <c:pt idx="12">
                  <c:v>15.625983629182427</c:v>
                </c:pt>
                <c:pt idx="13">
                  <c:v>15.827567443399637</c:v>
                </c:pt>
                <c:pt idx="14">
                  <c:v>15.155112633421831</c:v>
                </c:pt>
                <c:pt idx="15">
                  <c:v>14.290144957853288</c:v>
                </c:pt>
                <c:pt idx="16">
                  <c:v>13.983942404306667</c:v>
                </c:pt>
                <c:pt idx="17">
                  <c:v>14.327045720211585</c:v>
                </c:pt>
                <c:pt idx="18">
                  <c:v>14.706829530517973</c:v>
                </c:pt>
                <c:pt idx="19">
                  <c:v>14.482671389182176</c:v>
                </c:pt>
                <c:pt idx="20">
                  <c:v>13.686791185356928</c:v>
                </c:pt>
                <c:pt idx="21">
                  <c:v>13.033786412253429</c:v>
                </c:pt>
                <c:pt idx="22">
                  <c:v>13.218139768943473</c:v>
                </c:pt>
                <c:pt idx="23">
                  <c:v>14.198947942866452</c:v>
                </c:pt>
                <c:pt idx="24">
                  <c:v>15.192713057256951</c:v>
                </c:pt>
                <c:pt idx="25">
                  <c:v>15.394296871474161</c:v>
                </c:pt>
                <c:pt idx="26">
                  <c:v>14.721842061496355</c:v>
                </c:pt>
                <c:pt idx="27">
                  <c:v>13.856874385927812</c:v>
                </c:pt>
                <c:pt idx="28">
                  <c:v>13.550671832381189</c:v>
                </c:pt>
                <c:pt idx="29">
                  <c:v>13.893775148286107</c:v>
                </c:pt>
                <c:pt idx="30">
                  <c:v>14.273558958592497</c:v>
                </c:pt>
                <c:pt idx="31">
                  <c:v>14.0494008172567</c:v>
                </c:pt>
                <c:pt idx="32">
                  <c:v>13.25352061343145</c:v>
                </c:pt>
                <c:pt idx="33">
                  <c:v>12.600515840327951</c:v>
                </c:pt>
                <c:pt idx="34">
                  <c:v>12.784869197017999</c:v>
                </c:pt>
                <c:pt idx="35">
                  <c:v>13.765677370940974</c:v>
                </c:pt>
                <c:pt idx="36">
                  <c:v>14.759442485331469</c:v>
                </c:pt>
                <c:pt idx="37">
                  <c:v>14.961026299548685</c:v>
                </c:pt>
                <c:pt idx="38">
                  <c:v>14.288571489570879</c:v>
                </c:pt>
                <c:pt idx="39">
                  <c:v>13.42360381400233</c:v>
                </c:pt>
                <c:pt idx="40">
                  <c:v>13.117401260455711</c:v>
                </c:pt>
                <c:pt idx="41">
                  <c:v>13.460504576360629</c:v>
                </c:pt>
                <c:pt idx="42">
                  <c:v>13.840288386667019</c:v>
                </c:pt>
                <c:pt idx="43">
                  <c:v>13.616130245331224</c:v>
                </c:pt>
                <c:pt idx="44">
                  <c:v>12.820250041505972</c:v>
                </c:pt>
                <c:pt idx="45">
                  <c:v>12.167245268402477</c:v>
                </c:pt>
                <c:pt idx="46">
                  <c:v>12.351598625092523</c:v>
                </c:pt>
                <c:pt idx="47">
                  <c:v>13.332406799015496</c:v>
                </c:pt>
                <c:pt idx="48">
                  <c:v>14.326171913405993</c:v>
                </c:pt>
                <c:pt idx="49">
                  <c:v>14.527755727623207</c:v>
                </c:pt>
                <c:pt idx="50">
                  <c:v>13.855300917645405</c:v>
                </c:pt>
                <c:pt idx="51">
                  <c:v>12.990333242076854</c:v>
                </c:pt>
                <c:pt idx="52">
                  <c:v>12.684130688530235</c:v>
                </c:pt>
                <c:pt idx="53">
                  <c:v>13.027234004435153</c:v>
                </c:pt>
                <c:pt idx="54">
                  <c:v>13.407017814741545</c:v>
                </c:pt>
                <c:pt idx="55">
                  <c:v>13.182859673405746</c:v>
                </c:pt>
                <c:pt idx="56">
                  <c:v>12.386979469580503</c:v>
                </c:pt>
                <c:pt idx="57">
                  <c:v>11.733974696476995</c:v>
                </c:pt>
                <c:pt idx="58">
                  <c:v>11.918328053167045</c:v>
                </c:pt>
                <c:pt idx="59">
                  <c:v>12.899136227090011</c:v>
                </c:pt>
                <c:pt idx="60">
                  <c:v>13.892901341480515</c:v>
                </c:pt>
                <c:pt idx="61">
                  <c:v>14.094485155697731</c:v>
                </c:pt>
                <c:pt idx="62">
                  <c:v>13.422030345719923</c:v>
                </c:pt>
                <c:pt idx="63">
                  <c:v>12.557062670151382</c:v>
                </c:pt>
                <c:pt idx="64">
                  <c:v>12.250860116604759</c:v>
                </c:pt>
                <c:pt idx="65">
                  <c:v>12.59396343250968</c:v>
                </c:pt>
                <c:pt idx="66">
                  <c:v>12.973747242816065</c:v>
                </c:pt>
                <c:pt idx="67">
                  <c:v>12.749589101480264</c:v>
                </c:pt>
                <c:pt idx="68">
                  <c:v>11.953708897655027</c:v>
                </c:pt>
                <c:pt idx="69">
                  <c:v>11.300704124551519</c:v>
                </c:pt>
                <c:pt idx="70">
                  <c:v>11.485057481241572</c:v>
                </c:pt>
                <c:pt idx="71">
                  <c:v>12.46586565516454</c:v>
                </c:pt>
                <c:pt idx="72">
                  <c:v>13.459630769555034</c:v>
                </c:pt>
                <c:pt idx="73">
                  <c:v>13.661214583772253</c:v>
                </c:pt>
                <c:pt idx="74">
                  <c:v>12.988759773794445</c:v>
                </c:pt>
                <c:pt idx="75">
                  <c:v>12.123792098225906</c:v>
                </c:pt>
                <c:pt idx="76">
                  <c:v>11.817589544679281</c:v>
                </c:pt>
                <c:pt idx="77">
                  <c:v>12.160692860584195</c:v>
                </c:pt>
                <c:pt idx="78">
                  <c:v>12.540476670890589</c:v>
                </c:pt>
                <c:pt idx="79">
                  <c:v>12.316318529554788</c:v>
                </c:pt>
                <c:pt idx="80">
                  <c:v>11.520438325729549</c:v>
                </c:pt>
                <c:pt idx="81">
                  <c:v>10.867433552626048</c:v>
                </c:pt>
                <c:pt idx="82">
                  <c:v>11.051786909316094</c:v>
                </c:pt>
                <c:pt idx="83">
                  <c:v>12.032595083239062</c:v>
                </c:pt>
                <c:pt idx="84">
                  <c:v>13.026360197629566</c:v>
                </c:pt>
                <c:pt idx="85">
                  <c:v>13.227944011846777</c:v>
                </c:pt>
                <c:pt idx="86">
                  <c:v>12.555489201868982</c:v>
                </c:pt>
                <c:pt idx="87">
                  <c:v>11.690521526300428</c:v>
                </c:pt>
                <c:pt idx="88">
                  <c:v>11.384318972753805</c:v>
                </c:pt>
                <c:pt idx="89">
                  <c:v>11.727422288658724</c:v>
                </c:pt>
                <c:pt idx="90">
                  <c:v>12.107206098965111</c:v>
                </c:pt>
                <c:pt idx="91">
                  <c:v>11.883047957629321</c:v>
                </c:pt>
                <c:pt idx="92">
                  <c:v>11.087167753804071</c:v>
                </c:pt>
                <c:pt idx="93">
                  <c:v>10.434162980700567</c:v>
                </c:pt>
                <c:pt idx="94">
                  <c:v>10.618516337390618</c:v>
                </c:pt>
                <c:pt idx="95">
                  <c:v>11.599324511313585</c:v>
                </c:pt>
                <c:pt idx="96">
                  <c:v>12.59308962570408</c:v>
                </c:pt>
                <c:pt idx="97">
                  <c:v>12.794673439921301</c:v>
                </c:pt>
                <c:pt idx="98">
                  <c:v>12.122218629943491</c:v>
                </c:pt>
                <c:pt idx="99">
                  <c:v>11.257250954374944</c:v>
                </c:pt>
                <c:pt idx="100">
                  <c:v>10.951048400828327</c:v>
                </c:pt>
                <c:pt idx="101">
                  <c:v>11.294151716733241</c:v>
                </c:pt>
                <c:pt idx="102">
                  <c:v>11.673935527039635</c:v>
                </c:pt>
                <c:pt idx="103">
                  <c:v>11.449777385703836</c:v>
                </c:pt>
                <c:pt idx="104">
                  <c:v>10.653897181878584</c:v>
                </c:pt>
                <c:pt idx="105">
                  <c:v>10.000892408775091</c:v>
                </c:pt>
                <c:pt idx="106">
                  <c:v>10.185245765465131</c:v>
                </c:pt>
                <c:pt idx="107">
                  <c:v>11.166053939388108</c:v>
                </c:pt>
                <c:pt idx="108">
                  <c:v>12.159819053778602</c:v>
                </c:pt>
                <c:pt idx="109">
                  <c:v>12.361402867995819</c:v>
                </c:pt>
                <c:pt idx="110">
                  <c:v>11.688948058018015</c:v>
                </c:pt>
                <c:pt idx="111">
                  <c:v>10.823980382449474</c:v>
                </c:pt>
                <c:pt idx="112">
                  <c:v>10.517777828902849</c:v>
                </c:pt>
                <c:pt idx="113">
                  <c:v>10.860881144807765</c:v>
                </c:pt>
                <c:pt idx="114">
                  <c:v>11.240664955114159</c:v>
                </c:pt>
                <c:pt idx="115">
                  <c:v>11.01650681377836</c:v>
                </c:pt>
                <c:pt idx="116">
                  <c:v>10.22062660995312</c:v>
                </c:pt>
                <c:pt idx="117">
                  <c:v>9.5676218368496126</c:v>
                </c:pt>
                <c:pt idx="118">
                  <c:v>9.7519751935396553</c:v>
                </c:pt>
                <c:pt idx="119">
                  <c:v>10.732783367462616</c:v>
                </c:pt>
                <c:pt idx="120">
                  <c:v>11.726548481853134</c:v>
                </c:pt>
                <c:pt idx="121">
                  <c:v>11.928132296070347</c:v>
                </c:pt>
                <c:pt idx="122">
                  <c:v>11.255677486092551</c:v>
                </c:pt>
                <c:pt idx="123">
                  <c:v>10.390709810523997</c:v>
                </c:pt>
                <c:pt idx="124">
                  <c:v>10.084507256977371</c:v>
                </c:pt>
                <c:pt idx="125">
                  <c:v>10.427610572882294</c:v>
                </c:pt>
                <c:pt idx="126">
                  <c:v>10.807394383188683</c:v>
                </c:pt>
                <c:pt idx="127">
                  <c:v>10.583236241852889</c:v>
                </c:pt>
                <c:pt idx="128">
                  <c:v>9.7873560380276423</c:v>
                </c:pt>
                <c:pt idx="129">
                  <c:v>9.1343512649241365</c:v>
                </c:pt>
                <c:pt idx="130">
                  <c:v>9.3187046216141862</c:v>
                </c:pt>
                <c:pt idx="131">
                  <c:v>10.29951279553717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0256"/>
        <c:axId val="107761024"/>
      </c:lineChart>
      <c:catAx>
        <c:axId val="10768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 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7761024"/>
        <c:crosses val="autoZero"/>
        <c:auto val="1"/>
        <c:lblAlgn val="ctr"/>
        <c:lblOffset val="100"/>
        <c:noMultiLvlLbl val="0"/>
      </c:catAx>
      <c:valAx>
        <c:axId val="107761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10768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Desempleo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'Desempleo DescomposiciónMulti'!$C$5</c:f>
              <c:strCache>
                <c:ptCount val="1"/>
                <c:pt idx="0">
                  <c:v>Desempleo (Yt)</c:v>
                </c:pt>
              </c:strCache>
            </c:strRef>
          </c:tx>
          <c:spPr>
            <a:ln w="6350"/>
          </c:spPr>
          <c:marker>
            <c:symbol val="none"/>
          </c:marker>
          <c:val>
            <c:numRef>
              <c:f>'Desempleo DescomposiciónMulti'!$C$6:$C$125</c:f>
              <c:numCache>
                <c:formatCode>#,##0.0</c:formatCode>
                <c:ptCount val="120"/>
                <c:pt idx="0">
                  <c:v>16.738551303253406</c:v>
                </c:pt>
                <c:pt idx="1">
                  <c:v>17.152949148288997</c:v>
                </c:pt>
                <c:pt idx="2">
                  <c:v>15.937430572736625</c:v>
                </c:pt>
                <c:pt idx="3">
                  <c:v>14.549198996888052</c:v>
                </c:pt>
                <c:pt idx="4">
                  <c:v>14.242383592342675</c:v>
                </c:pt>
                <c:pt idx="5">
                  <c:v>15.238683493612207</c:v>
                </c:pt>
                <c:pt idx="6">
                  <c:v>15.136238262839811</c:v>
                </c:pt>
                <c:pt idx="7">
                  <c:v>14.515360314291655</c:v>
                </c:pt>
                <c:pt idx="8">
                  <c:v>14.237406005478789</c:v>
                </c:pt>
                <c:pt idx="9">
                  <c:v>14.425915334019068</c:v>
                </c:pt>
                <c:pt idx="10">
                  <c:v>13.583348268766709</c:v>
                </c:pt>
                <c:pt idx="11">
                  <c:v>13.700224203555972</c:v>
                </c:pt>
                <c:pt idx="12">
                  <c:v>17.851860407553673</c:v>
                </c:pt>
                <c:pt idx="13">
                  <c:v>16.287933265452185</c:v>
                </c:pt>
                <c:pt idx="14">
                  <c:v>14.866138378956945</c:v>
                </c:pt>
                <c:pt idx="15">
                  <c:v>16.143362577870963</c:v>
                </c:pt>
                <c:pt idx="16">
                  <c:v>14.529057756585953</c:v>
                </c:pt>
                <c:pt idx="17">
                  <c:v>16.199167455614319</c:v>
                </c:pt>
                <c:pt idx="18">
                  <c:v>15.419726644210124</c:v>
                </c:pt>
                <c:pt idx="19">
                  <c:v>15.768571337927263</c:v>
                </c:pt>
                <c:pt idx="20">
                  <c:v>14.52726072090795</c:v>
                </c:pt>
                <c:pt idx="21">
                  <c:v>14.375747462971237</c:v>
                </c:pt>
                <c:pt idx="22">
                  <c:v>14.72409612969366</c:v>
                </c:pt>
                <c:pt idx="23">
                  <c:v>15.541584315357346</c:v>
                </c:pt>
                <c:pt idx="24">
                  <c:v>16.071404004732948</c:v>
                </c:pt>
                <c:pt idx="25">
                  <c:v>16.176634270366876</c:v>
                </c:pt>
                <c:pt idx="26">
                  <c:v>12.924482881737543</c:v>
                </c:pt>
                <c:pt idx="27">
                  <c:v>14.791319184472428</c:v>
                </c:pt>
                <c:pt idx="28">
                  <c:v>12.892208126300286</c:v>
                </c:pt>
                <c:pt idx="29">
                  <c:v>14.03346939692082</c:v>
                </c:pt>
                <c:pt idx="30">
                  <c:v>14.294209258929122</c:v>
                </c:pt>
                <c:pt idx="31">
                  <c:v>14.574080667516679</c:v>
                </c:pt>
                <c:pt idx="32">
                  <c:v>14.282112283471152</c:v>
                </c:pt>
                <c:pt idx="33">
                  <c:v>13.612597495012812</c:v>
                </c:pt>
                <c:pt idx="34">
                  <c:v>12.916171598912909</c:v>
                </c:pt>
                <c:pt idx="35">
                  <c:v>12.090768442799233</c:v>
                </c:pt>
                <c:pt idx="36">
                  <c:v>16.999342010302964</c:v>
                </c:pt>
                <c:pt idx="37">
                  <c:v>15.688869251373147</c:v>
                </c:pt>
                <c:pt idx="38">
                  <c:v>13.618239111410468</c:v>
                </c:pt>
                <c:pt idx="39">
                  <c:v>14.674245735414122</c:v>
                </c:pt>
                <c:pt idx="40">
                  <c:v>13.752017051003346</c:v>
                </c:pt>
                <c:pt idx="41">
                  <c:v>13.988853614935174</c:v>
                </c:pt>
                <c:pt idx="42">
                  <c:v>12.94571390193008</c:v>
                </c:pt>
                <c:pt idx="43">
                  <c:v>13.077147580513286</c:v>
                </c:pt>
                <c:pt idx="44">
                  <c:v>12.513137161493642</c:v>
                </c:pt>
                <c:pt idx="45">
                  <c:v>12.593626677307086</c:v>
                </c:pt>
                <c:pt idx="46">
                  <c:v>11.77277234756165</c:v>
                </c:pt>
                <c:pt idx="47">
                  <c:v>12.071665519255285</c:v>
                </c:pt>
                <c:pt idx="48">
                  <c:v>13.215597236232263</c:v>
                </c:pt>
                <c:pt idx="49">
                  <c:v>14.228174230653167</c:v>
                </c:pt>
                <c:pt idx="50">
                  <c:v>12.948274934489106</c:v>
                </c:pt>
                <c:pt idx="51">
                  <c:v>12.061526118448683</c:v>
                </c:pt>
                <c:pt idx="52">
                  <c:v>12.306447842049712</c:v>
                </c:pt>
                <c:pt idx="53">
                  <c:v>11.526139521626565</c:v>
                </c:pt>
                <c:pt idx="54">
                  <c:v>11.99797197027784</c:v>
                </c:pt>
                <c:pt idx="55">
                  <c:v>11.754181494158008</c:v>
                </c:pt>
                <c:pt idx="56">
                  <c:v>11.173321837157344</c:v>
                </c:pt>
                <c:pt idx="57">
                  <c:v>9.9560407868695595</c:v>
                </c:pt>
                <c:pt idx="58">
                  <c:v>10.163216858920499</c:v>
                </c:pt>
                <c:pt idx="59">
                  <c:v>10.334137857954079</c:v>
                </c:pt>
                <c:pt idx="60">
                  <c:v>13.422526502660121</c:v>
                </c:pt>
                <c:pt idx="61">
                  <c:v>12.999178192681427</c:v>
                </c:pt>
                <c:pt idx="62">
                  <c:v>11.347890303796518</c:v>
                </c:pt>
                <c:pt idx="63">
                  <c:v>12.010157084749483</c:v>
                </c:pt>
                <c:pt idx="64">
                  <c:v>11.881079067732694</c:v>
                </c:pt>
                <c:pt idx="65">
                  <c:v>10.544741257046356</c:v>
                </c:pt>
                <c:pt idx="66">
                  <c:v>12.386491979010362</c:v>
                </c:pt>
                <c:pt idx="67">
                  <c:v>12.795884131388471</c:v>
                </c:pt>
                <c:pt idx="68">
                  <c:v>12.905498733743102</c:v>
                </c:pt>
                <c:pt idx="69">
                  <c:v>11.354886524622266</c:v>
                </c:pt>
                <c:pt idx="70">
                  <c:v>10.930711295016883</c:v>
                </c:pt>
                <c:pt idx="71">
                  <c:v>11.785157388944768</c:v>
                </c:pt>
                <c:pt idx="72">
                  <c:v>13.883015944084443</c:v>
                </c:pt>
                <c:pt idx="73">
                  <c:v>12.844781713967251</c:v>
                </c:pt>
                <c:pt idx="74">
                  <c:v>11.942158848138043</c:v>
                </c:pt>
                <c:pt idx="75">
                  <c:v>10.893403231722681</c:v>
                </c:pt>
                <c:pt idx="76">
                  <c:v>11.522642217160962</c:v>
                </c:pt>
                <c:pt idx="77">
                  <c:v>11.162157417764714</c:v>
                </c:pt>
                <c:pt idx="78">
                  <c:v>11.156805094012503</c:v>
                </c:pt>
                <c:pt idx="79">
                  <c:v>10.722557796252461</c:v>
                </c:pt>
                <c:pt idx="80">
                  <c:v>10.823304381310617</c:v>
                </c:pt>
                <c:pt idx="81">
                  <c:v>10.064204387300627</c:v>
                </c:pt>
                <c:pt idx="82">
                  <c:v>9.4056540032941136</c:v>
                </c:pt>
                <c:pt idx="83">
                  <c:v>9.8902379388991069</c:v>
                </c:pt>
                <c:pt idx="84">
                  <c:v>13.110013482615246</c:v>
                </c:pt>
                <c:pt idx="85">
                  <c:v>11.997659701718108</c:v>
                </c:pt>
                <c:pt idx="86">
                  <c:v>11.226441135364656</c:v>
                </c:pt>
                <c:pt idx="87">
                  <c:v>11.132919808758453</c:v>
                </c:pt>
                <c:pt idx="88">
                  <c:v>10.830906644043043</c:v>
                </c:pt>
                <c:pt idx="89">
                  <c:v>11.193493882460945</c:v>
                </c:pt>
                <c:pt idx="90">
                  <c:v>12.088557187072535</c:v>
                </c:pt>
                <c:pt idx="91">
                  <c:v>11.202883164324156</c:v>
                </c:pt>
                <c:pt idx="92">
                  <c:v>10.954094233971048</c:v>
                </c:pt>
                <c:pt idx="93">
                  <c:v>10.122937555268571</c:v>
                </c:pt>
                <c:pt idx="94">
                  <c:v>10.800034151426438</c:v>
                </c:pt>
                <c:pt idx="95">
                  <c:v>10.607665799353748</c:v>
                </c:pt>
                <c:pt idx="96">
                  <c:v>14.226348649185447</c:v>
                </c:pt>
                <c:pt idx="97">
                  <c:v>12.483617854829257</c:v>
                </c:pt>
                <c:pt idx="98">
                  <c:v>11.979678598387613</c:v>
                </c:pt>
                <c:pt idx="99">
                  <c:v>12.138419026702591</c:v>
                </c:pt>
                <c:pt idx="100">
                  <c:v>11.654635737077085</c:v>
                </c:pt>
                <c:pt idx="101">
                  <c:v>11.352128956274656</c:v>
                </c:pt>
                <c:pt idx="102">
                  <c:v>12.640940671043557</c:v>
                </c:pt>
                <c:pt idx="103">
                  <c:v>11.734088625882357</c:v>
                </c:pt>
                <c:pt idx="104">
                  <c:v>12.162652961684193</c:v>
                </c:pt>
                <c:pt idx="105">
                  <c:v>11.491771946383784</c:v>
                </c:pt>
                <c:pt idx="106">
                  <c:v>11.058923014793178</c:v>
                </c:pt>
                <c:pt idx="107">
                  <c:v>11.302422025524622</c:v>
                </c:pt>
                <c:pt idx="108">
                  <c:v>14.612465221141957</c:v>
                </c:pt>
                <c:pt idx="109">
                  <c:v>12.56237654515267</c:v>
                </c:pt>
                <c:pt idx="110">
                  <c:v>11.809021671430802</c:v>
                </c:pt>
                <c:pt idx="111">
                  <c:v>12.220088531182702</c:v>
                </c:pt>
                <c:pt idx="112">
                  <c:v>12.060768419018137</c:v>
                </c:pt>
                <c:pt idx="113">
                  <c:v>11.629879668862763</c:v>
                </c:pt>
                <c:pt idx="114">
                  <c:v>12.64604252216597</c:v>
                </c:pt>
                <c:pt idx="115">
                  <c:v>11.150500767687399</c:v>
                </c:pt>
                <c:pt idx="116">
                  <c:v>10.585833922298328</c:v>
                </c:pt>
                <c:pt idx="117">
                  <c:v>10.162409644876488</c:v>
                </c:pt>
                <c:pt idx="118">
                  <c:v>10.769780305857049</c:v>
                </c:pt>
                <c:pt idx="119">
                  <c:v>11.094937928967912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'Desempleo DescomposiciónMulti'!$I$5</c:f>
              <c:strCache>
                <c:ptCount val="1"/>
                <c:pt idx="0">
                  <c:v>T=Yde</c:v>
                </c:pt>
              </c:strCache>
            </c:strRef>
          </c:tx>
          <c:marker>
            <c:symbol val="none"/>
          </c:marker>
          <c:val>
            <c:numRef>
              <c:f>'Desempleo DescomposiciónMulti'!$I$6:$I$125</c:f>
              <c:numCache>
                <c:formatCode>0.000</c:formatCode>
                <c:ptCount val="120"/>
                <c:pt idx="0">
                  <c:v>15.049823495306837</c:v>
                </c:pt>
                <c:pt idx="1">
                  <c:v>15.012375031512487</c:v>
                </c:pt>
                <c:pt idx="2">
                  <c:v>14.974926567718139</c:v>
                </c:pt>
                <c:pt idx="3">
                  <c:v>14.937478103923789</c:v>
                </c:pt>
                <c:pt idx="4">
                  <c:v>14.900029640129439</c:v>
                </c:pt>
                <c:pt idx="5">
                  <c:v>14.862581176335089</c:v>
                </c:pt>
                <c:pt idx="6">
                  <c:v>14.825132712540741</c:v>
                </c:pt>
                <c:pt idx="7">
                  <c:v>14.787684248746391</c:v>
                </c:pt>
                <c:pt idx="8">
                  <c:v>14.750235784952041</c:v>
                </c:pt>
                <c:pt idx="9">
                  <c:v>14.712787321157691</c:v>
                </c:pt>
                <c:pt idx="10">
                  <c:v>14.675338857363341</c:v>
                </c:pt>
                <c:pt idx="11">
                  <c:v>14.637890393568993</c:v>
                </c:pt>
                <c:pt idx="12">
                  <c:v>14.600441929774643</c:v>
                </c:pt>
                <c:pt idx="13">
                  <c:v>14.562993465980293</c:v>
                </c:pt>
                <c:pt idx="14">
                  <c:v>14.525545002185943</c:v>
                </c:pt>
                <c:pt idx="15">
                  <c:v>14.488096538391595</c:v>
                </c:pt>
                <c:pt idx="16">
                  <c:v>14.450648074597245</c:v>
                </c:pt>
                <c:pt idx="17">
                  <c:v>14.413199610802895</c:v>
                </c:pt>
                <c:pt idx="18">
                  <c:v>14.375751147008545</c:v>
                </c:pt>
                <c:pt idx="19">
                  <c:v>14.338302683214195</c:v>
                </c:pt>
                <c:pt idx="20">
                  <c:v>14.300854219419847</c:v>
                </c:pt>
                <c:pt idx="21">
                  <c:v>14.263405755625497</c:v>
                </c:pt>
                <c:pt idx="22">
                  <c:v>14.225957291831147</c:v>
                </c:pt>
                <c:pt idx="23">
                  <c:v>14.188508828036797</c:v>
                </c:pt>
                <c:pt idx="24">
                  <c:v>14.151060364242447</c:v>
                </c:pt>
                <c:pt idx="25">
                  <c:v>14.113611900448099</c:v>
                </c:pt>
                <c:pt idx="26">
                  <c:v>14.076163436653749</c:v>
                </c:pt>
                <c:pt idx="27">
                  <c:v>14.038714972859399</c:v>
                </c:pt>
                <c:pt idx="28">
                  <c:v>14.001266509065049</c:v>
                </c:pt>
                <c:pt idx="29">
                  <c:v>13.963818045270699</c:v>
                </c:pt>
                <c:pt idx="30">
                  <c:v>13.926369581476351</c:v>
                </c:pt>
                <c:pt idx="31">
                  <c:v>13.888921117682001</c:v>
                </c:pt>
                <c:pt idx="32">
                  <c:v>13.851472653887651</c:v>
                </c:pt>
                <c:pt idx="33">
                  <c:v>13.814024190093303</c:v>
                </c:pt>
                <c:pt idx="34">
                  <c:v>13.776575726298953</c:v>
                </c:pt>
                <c:pt idx="35">
                  <c:v>13.739127262504603</c:v>
                </c:pt>
                <c:pt idx="36">
                  <c:v>13.701678798710253</c:v>
                </c:pt>
                <c:pt idx="37">
                  <c:v>13.664230334915903</c:v>
                </c:pt>
                <c:pt idx="38">
                  <c:v>13.626781871121555</c:v>
                </c:pt>
                <c:pt idx="39">
                  <c:v>13.589333407327205</c:v>
                </c:pt>
                <c:pt idx="40">
                  <c:v>13.551884943532855</c:v>
                </c:pt>
                <c:pt idx="41">
                  <c:v>13.514436479738505</c:v>
                </c:pt>
                <c:pt idx="42">
                  <c:v>13.476988015944155</c:v>
                </c:pt>
                <c:pt idx="43">
                  <c:v>13.439539552149807</c:v>
                </c:pt>
                <c:pt idx="44">
                  <c:v>13.402091088355457</c:v>
                </c:pt>
                <c:pt idx="45">
                  <c:v>13.364642624561107</c:v>
                </c:pt>
                <c:pt idx="46">
                  <c:v>13.327194160766757</c:v>
                </c:pt>
                <c:pt idx="47">
                  <c:v>13.289745696972407</c:v>
                </c:pt>
                <c:pt idx="48">
                  <c:v>13.252297233178059</c:v>
                </c:pt>
                <c:pt idx="49">
                  <c:v>13.214848769383709</c:v>
                </c:pt>
                <c:pt idx="50">
                  <c:v>13.177400305589359</c:v>
                </c:pt>
                <c:pt idx="51">
                  <c:v>13.139951841795009</c:v>
                </c:pt>
                <c:pt idx="52">
                  <c:v>13.102503378000661</c:v>
                </c:pt>
                <c:pt idx="53">
                  <c:v>13.065054914206311</c:v>
                </c:pt>
                <c:pt idx="54">
                  <c:v>13.027606450411961</c:v>
                </c:pt>
                <c:pt idx="55">
                  <c:v>12.990157986617611</c:v>
                </c:pt>
                <c:pt idx="56">
                  <c:v>12.952709522823262</c:v>
                </c:pt>
                <c:pt idx="57">
                  <c:v>12.915261059028913</c:v>
                </c:pt>
                <c:pt idx="58">
                  <c:v>12.877812595234563</c:v>
                </c:pt>
                <c:pt idx="59">
                  <c:v>12.840364131440213</c:v>
                </c:pt>
                <c:pt idx="60">
                  <c:v>12.802915667645863</c:v>
                </c:pt>
                <c:pt idx="61">
                  <c:v>12.765467203851514</c:v>
                </c:pt>
                <c:pt idx="62">
                  <c:v>12.728018740057164</c:v>
                </c:pt>
                <c:pt idx="63">
                  <c:v>12.690570276262815</c:v>
                </c:pt>
                <c:pt idx="64">
                  <c:v>12.653121812468465</c:v>
                </c:pt>
                <c:pt idx="65">
                  <c:v>12.615673348674115</c:v>
                </c:pt>
                <c:pt idx="66">
                  <c:v>12.578224884879766</c:v>
                </c:pt>
                <c:pt idx="67">
                  <c:v>12.540776421085416</c:v>
                </c:pt>
                <c:pt idx="68">
                  <c:v>12.503327957291066</c:v>
                </c:pt>
                <c:pt idx="69">
                  <c:v>12.465879493496717</c:v>
                </c:pt>
                <c:pt idx="70">
                  <c:v>12.428431029702367</c:v>
                </c:pt>
                <c:pt idx="71">
                  <c:v>12.390982565908018</c:v>
                </c:pt>
                <c:pt idx="72">
                  <c:v>12.353534102113668</c:v>
                </c:pt>
                <c:pt idx="73">
                  <c:v>12.316085638319318</c:v>
                </c:pt>
                <c:pt idx="74">
                  <c:v>12.27863717452497</c:v>
                </c:pt>
                <c:pt idx="75">
                  <c:v>12.241188710730619</c:v>
                </c:pt>
                <c:pt idx="76">
                  <c:v>12.20374024693627</c:v>
                </c:pt>
                <c:pt idx="77">
                  <c:v>12.16629178314192</c:v>
                </c:pt>
                <c:pt idx="78">
                  <c:v>12.12884331934757</c:v>
                </c:pt>
                <c:pt idx="79">
                  <c:v>12.091394855553222</c:v>
                </c:pt>
                <c:pt idx="80">
                  <c:v>12.053946391758872</c:v>
                </c:pt>
                <c:pt idx="81">
                  <c:v>12.016497927964522</c:v>
                </c:pt>
                <c:pt idx="82">
                  <c:v>11.979049464170172</c:v>
                </c:pt>
                <c:pt idx="83">
                  <c:v>11.941601000375822</c:v>
                </c:pt>
                <c:pt idx="84">
                  <c:v>11.904152536581474</c:v>
                </c:pt>
                <c:pt idx="85">
                  <c:v>11.866704072787124</c:v>
                </c:pt>
                <c:pt idx="86">
                  <c:v>11.829255608992774</c:v>
                </c:pt>
                <c:pt idx="87">
                  <c:v>11.791807145198424</c:v>
                </c:pt>
                <c:pt idx="88">
                  <c:v>11.754358681404074</c:v>
                </c:pt>
                <c:pt idx="89">
                  <c:v>11.716910217609726</c:v>
                </c:pt>
                <c:pt idx="90">
                  <c:v>11.679461753815376</c:v>
                </c:pt>
                <c:pt idx="91">
                  <c:v>11.642013290021026</c:v>
                </c:pt>
                <c:pt idx="92">
                  <c:v>11.604564826226676</c:v>
                </c:pt>
                <c:pt idx="93">
                  <c:v>11.567116362432326</c:v>
                </c:pt>
                <c:pt idx="94">
                  <c:v>11.529667898637978</c:v>
                </c:pt>
                <c:pt idx="95">
                  <c:v>11.492219434843628</c:v>
                </c:pt>
                <c:pt idx="96">
                  <c:v>11.454770971049278</c:v>
                </c:pt>
                <c:pt idx="97">
                  <c:v>11.41732250725493</c:v>
                </c:pt>
                <c:pt idx="98">
                  <c:v>11.37987404346058</c:v>
                </c:pt>
                <c:pt idx="99">
                  <c:v>11.34242557966623</c:v>
                </c:pt>
                <c:pt idx="100">
                  <c:v>11.30497711587188</c:v>
                </c:pt>
                <c:pt idx="101">
                  <c:v>11.26752865207753</c:v>
                </c:pt>
                <c:pt idx="102">
                  <c:v>11.230080188283182</c:v>
                </c:pt>
                <c:pt idx="103">
                  <c:v>11.192631724488832</c:v>
                </c:pt>
                <c:pt idx="104">
                  <c:v>11.155183260694482</c:v>
                </c:pt>
                <c:pt idx="105">
                  <c:v>11.117734796900132</c:v>
                </c:pt>
                <c:pt idx="106">
                  <c:v>11.080286333105782</c:v>
                </c:pt>
                <c:pt idx="107">
                  <c:v>11.042837869311434</c:v>
                </c:pt>
                <c:pt idx="108">
                  <c:v>11.005389405517084</c:v>
                </c:pt>
                <c:pt idx="109">
                  <c:v>10.967940941722734</c:v>
                </c:pt>
                <c:pt idx="110">
                  <c:v>10.930492477928386</c:v>
                </c:pt>
                <c:pt idx="111">
                  <c:v>10.893044014134034</c:v>
                </c:pt>
                <c:pt idx="112">
                  <c:v>10.855595550339686</c:v>
                </c:pt>
                <c:pt idx="113">
                  <c:v>10.818147086545336</c:v>
                </c:pt>
                <c:pt idx="114">
                  <c:v>10.780698622750986</c:v>
                </c:pt>
                <c:pt idx="115">
                  <c:v>10.743250158956638</c:v>
                </c:pt>
                <c:pt idx="116">
                  <c:v>10.705801695162286</c:v>
                </c:pt>
                <c:pt idx="117">
                  <c:v>10.668353231367938</c:v>
                </c:pt>
                <c:pt idx="118">
                  <c:v>10.630904767573588</c:v>
                </c:pt>
                <c:pt idx="119">
                  <c:v>10.593456303779238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'Desempleo DescomposiciónMulti'!$J$5</c:f>
              <c:strCache>
                <c:ptCount val="1"/>
                <c:pt idx="0">
                  <c:v>Ye=TxSn</c:v>
                </c:pt>
              </c:strCache>
            </c:strRef>
          </c:tx>
          <c:spPr>
            <a:ln w="6350"/>
          </c:spPr>
          <c:marker>
            <c:symbol val="none"/>
          </c:marker>
          <c:val>
            <c:numRef>
              <c:f>'Desempleo DescomposiciónMulti'!$J$6:$J$125</c:f>
              <c:numCache>
                <c:formatCode>0.000</c:formatCode>
                <c:ptCount val="120"/>
                <c:pt idx="0">
                  <c:v>17.509453709665994</c:v>
                </c:pt>
                <c:pt idx="1">
                  <c:v>16.411281534684669</c:v>
                </c:pt>
                <c:pt idx="2">
                  <c:v>14.809182970875915</c:v>
                </c:pt>
                <c:pt idx="3">
                  <c:v>15.18228141235317</c:v>
                </c:pt>
                <c:pt idx="4">
                  <c:v>14.650400547816368</c:v>
                </c:pt>
                <c:pt idx="5">
                  <c:v>14.588448083478633</c:v>
                </c:pt>
                <c:pt idx="6">
                  <c:v>15.061509795177875</c:v>
                </c:pt>
                <c:pt idx="7">
                  <c:v>14.779935519906022</c:v>
                </c:pt>
                <c:pt idx="8">
                  <c:v>14.489939474590662</c:v>
                </c:pt>
                <c:pt idx="9">
                  <c:v>13.717486196932029</c:v>
                </c:pt>
                <c:pt idx="10">
                  <c:v>13.378187607790892</c:v>
                </c:pt>
                <c:pt idx="11">
                  <c:v>13.635586587375434</c:v>
                </c:pt>
                <c:pt idx="12">
                  <c:v>16.986628593337095</c:v>
                </c:pt>
                <c:pt idx="13">
                  <c:v>15.920024996464335</c:v>
                </c:pt>
                <c:pt idx="14">
                  <c:v>14.364775193808661</c:v>
                </c:pt>
                <c:pt idx="15">
                  <c:v>14.725535143540805</c:v>
                </c:pt>
                <c:pt idx="16">
                  <c:v>14.208547739945427</c:v>
                </c:pt>
                <c:pt idx="17">
                  <c:v>14.14735514271292</c:v>
                </c:pt>
                <c:pt idx="18">
                  <c:v>14.604963133352035</c:v>
                </c:pt>
                <c:pt idx="19">
                  <c:v>14.3307894297761</c:v>
                </c:pt>
                <c:pt idx="20">
                  <c:v>14.048488112016427</c:v>
                </c:pt>
                <c:pt idx="21">
                  <c:v>13.298504715871749</c:v>
                </c:pt>
                <c:pt idx="22">
                  <c:v>12.968526819061916</c:v>
                </c:pt>
                <c:pt idx="23">
                  <c:v>13.216975634373853</c:v>
                </c:pt>
                <c:pt idx="24">
                  <c:v>16.463803477008195</c:v>
                </c:pt>
                <c:pt idx="25">
                  <c:v>15.428768458244003</c:v>
                </c:pt>
                <c:pt idx="26">
                  <c:v>13.920367416741412</c:v>
                </c:pt>
                <c:pt idx="27">
                  <c:v>14.268788874728436</c:v>
                </c:pt>
                <c:pt idx="28">
                  <c:v>13.766694932074484</c:v>
                </c:pt>
                <c:pt idx="29">
                  <c:v>13.706262201947206</c:v>
                </c:pt>
                <c:pt idx="30">
                  <c:v>14.148416471526197</c:v>
                </c:pt>
                <c:pt idx="31">
                  <c:v>13.88164333964618</c:v>
                </c:pt>
                <c:pt idx="32">
                  <c:v>13.607036749442193</c:v>
                </c:pt>
                <c:pt idx="33">
                  <c:v>12.879523234811467</c:v>
                </c:pt>
                <c:pt idx="34">
                  <c:v>12.558866030332938</c:v>
                </c:pt>
                <c:pt idx="35">
                  <c:v>12.798364681372275</c:v>
                </c:pt>
                <c:pt idx="36">
                  <c:v>15.940978360679296</c:v>
                </c:pt>
                <c:pt idx="37">
                  <c:v>14.937511920023667</c:v>
                </c:pt>
                <c:pt idx="38">
                  <c:v>13.47595963967416</c:v>
                </c:pt>
                <c:pt idx="39">
                  <c:v>13.812042605916071</c:v>
                </c:pt>
                <c:pt idx="40">
                  <c:v>13.324842124203544</c:v>
                </c:pt>
                <c:pt idx="41">
                  <c:v>13.265169261181494</c:v>
                </c:pt>
                <c:pt idx="42">
                  <c:v>13.691869809700355</c:v>
                </c:pt>
                <c:pt idx="43">
                  <c:v>13.43249724951626</c:v>
                </c:pt>
                <c:pt idx="44">
                  <c:v>13.16558538686796</c:v>
                </c:pt>
                <c:pt idx="45">
                  <c:v>12.460541753751183</c:v>
                </c:pt>
                <c:pt idx="46">
                  <c:v>12.14920524160396</c:v>
                </c:pt>
                <c:pt idx="47">
                  <c:v>12.379753728370694</c:v>
                </c:pt>
                <c:pt idx="48">
                  <c:v>15.418153244350398</c:v>
                </c:pt>
                <c:pt idx="49">
                  <c:v>14.446255381803335</c:v>
                </c:pt>
                <c:pt idx="50">
                  <c:v>13.031551862606909</c:v>
                </c:pt>
                <c:pt idx="51">
                  <c:v>13.355296337103704</c:v>
                </c:pt>
                <c:pt idx="52">
                  <c:v>12.882989316332603</c:v>
                </c:pt>
                <c:pt idx="53">
                  <c:v>12.824076320415781</c:v>
                </c:pt>
                <c:pt idx="54">
                  <c:v>13.235323147874517</c:v>
                </c:pt>
                <c:pt idx="55">
                  <c:v>12.983351159386338</c:v>
                </c:pt>
                <c:pt idx="56">
                  <c:v>12.724134024293727</c:v>
                </c:pt>
                <c:pt idx="57">
                  <c:v>12.041560272690901</c:v>
                </c:pt>
                <c:pt idx="58">
                  <c:v>11.739544452874982</c:v>
                </c:pt>
                <c:pt idx="59">
                  <c:v>11.961142775369117</c:v>
                </c:pt>
                <c:pt idx="60">
                  <c:v>14.895328128021497</c:v>
                </c:pt>
                <c:pt idx="61">
                  <c:v>13.954998843583001</c:v>
                </c:pt>
                <c:pt idx="62">
                  <c:v>12.587144085539657</c:v>
                </c:pt>
                <c:pt idx="63">
                  <c:v>12.898550068291339</c:v>
                </c:pt>
                <c:pt idx="64">
                  <c:v>12.441136508461661</c:v>
                </c:pt>
                <c:pt idx="65">
                  <c:v>12.382983379650067</c:v>
                </c:pt>
                <c:pt idx="66">
                  <c:v>12.778776486048679</c:v>
                </c:pt>
                <c:pt idx="67">
                  <c:v>12.534205069256416</c:v>
                </c:pt>
                <c:pt idx="68">
                  <c:v>12.282682661719491</c:v>
                </c:pt>
                <c:pt idx="69">
                  <c:v>11.62257879163062</c:v>
                </c:pt>
                <c:pt idx="70">
                  <c:v>11.329883664146005</c:v>
                </c:pt>
                <c:pt idx="71">
                  <c:v>11.54253182236754</c:v>
                </c:pt>
                <c:pt idx="72">
                  <c:v>14.372503011692597</c:v>
                </c:pt>
                <c:pt idx="73">
                  <c:v>13.463742305362667</c:v>
                </c:pt>
                <c:pt idx="74">
                  <c:v>12.142736308472408</c:v>
                </c:pt>
                <c:pt idx="75">
                  <c:v>12.44180379947897</c:v>
                </c:pt>
                <c:pt idx="76">
                  <c:v>11.99928370059072</c:v>
                </c:pt>
                <c:pt idx="77">
                  <c:v>11.941890438884355</c:v>
                </c:pt>
                <c:pt idx="78">
                  <c:v>12.322229824222839</c:v>
                </c:pt>
                <c:pt idx="79">
                  <c:v>12.085058979126496</c:v>
                </c:pt>
                <c:pt idx="80">
                  <c:v>11.841231299145258</c:v>
                </c:pt>
                <c:pt idx="81">
                  <c:v>11.203597310570338</c:v>
                </c:pt>
                <c:pt idx="82">
                  <c:v>10.920222875417027</c:v>
                </c:pt>
                <c:pt idx="83">
                  <c:v>11.123920869365959</c:v>
                </c:pt>
                <c:pt idx="84">
                  <c:v>13.849677895363699</c:v>
                </c:pt>
                <c:pt idx="85">
                  <c:v>12.972485767142333</c:v>
                </c:pt>
                <c:pt idx="86">
                  <c:v>11.698328531405155</c:v>
                </c:pt>
                <c:pt idx="87">
                  <c:v>11.985057530666605</c:v>
                </c:pt>
                <c:pt idx="88">
                  <c:v>11.557430892719777</c:v>
                </c:pt>
                <c:pt idx="89">
                  <c:v>11.500797498118642</c:v>
                </c:pt>
                <c:pt idx="90">
                  <c:v>11.865683162397001</c:v>
                </c:pt>
                <c:pt idx="91">
                  <c:v>11.635912888996573</c:v>
                </c:pt>
                <c:pt idx="92">
                  <c:v>11.399779936571024</c:v>
                </c:pt>
                <c:pt idx="93">
                  <c:v>10.784615829510054</c:v>
                </c:pt>
                <c:pt idx="94">
                  <c:v>10.510562086688049</c:v>
                </c:pt>
                <c:pt idx="95">
                  <c:v>10.705309916364381</c:v>
                </c:pt>
                <c:pt idx="96">
                  <c:v>13.326852779034798</c:v>
                </c:pt>
                <c:pt idx="97">
                  <c:v>12.481229228922</c:v>
                </c:pt>
                <c:pt idx="98">
                  <c:v>11.253920754337905</c:v>
                </c:pt>
                <c:pt idx="99">
                  <c:v>11.52831126185424</c:v>
                </c:pt>
                <c:pt idx="100">
                  <c:v>11.115578084848837</c:v>
                </c:pt>
                <c:pt idx="101">
                  <c:v>11.059704557352928</c:v>
                </c:pt>
                <c:pt idx="102">
                  <c:v>11.409136500571163</c:v>
                </c:pt>
                <c:pt idx="103">
                  <c:v>11.186766798866653</c:v>
                </c:pt>
                <c:pt idx="104">
                  <c:v>10.958328573996791</c:v>
                </c:pt>
                <c:pt idx="105">
                  <c:v>10.365634348449772</c:v>
                </c:pt>
                <c:pt idx="106">
                  <c:v>10.100901297959071</c:v>
                </c:pt>
                <c:pt idx="107">
                  <c:v>10.286698963362802</c:v>
                </c:pt>
                <c:pt idx="108">
                  <c:v>12.8040276627059</c:v>
                </c:pt>
                <c:pt idx="109">
                  <c:v>11.989972690701665</c:v>
                </c:pt>
                <c:pt idx="110">
                  <c:v>10.809512977270655</c:v>
                </c:pt>
                <c:pt idx="111">
                  <c:v>11.071564993041873</c:v>
                </c:pt>
                <c:pt idx="112">
                  <c:v>10.673725276977896</c:v>
                </c:pt>
                <c:pt idx="113">
                  <c:v>10.618611616587216</c:v>
                </c:pt>
                <c:pt idx="114">
                  <c:v>10.952589838745322</c:v>
                </c:pt>
                <c:pt idx="115">
                  <c:v>10.737620708736733</c:v>
                </c:pt>
                <c:pt idx="116">
                  <c:v>10.516877211422557</c:v>
                </c:pt>
                <c:pt idx="117">
                  <c:v>9.9466528673894921</c:v>
                </c:pt>
                <c:pt idx="118">
                  <c:v>9.6912405092300933</c:v>
                </c:pt>
                <c:pt idx="119">
                  <c:v>9.8680880103612232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8224"/>
        <c:axId val="47524096"/>
      </c:lineChart>
      <c:catAx>
        <c:axId val="476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 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7524096"/>
        <c:crosses val="autoZero"/>
        <c:auto val="1"/>
        <c:lblAlgn val="ctr"/>
        <c:lblOffset val="100"/>
        <c:noMultiLvlLbl val="0"/>
      </c:catAx>
      <c:valAx>
        <c:axId val="4752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4766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Ajuste Desempleo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'Desempleo DescomposiciónMulti'!$C$5</c:f>
              <c:strCache>
                <c:ptCount val="1"/>
                <c:pt idx="0">
                  <c:v>Desempleo (Yt)</c:v>
                </c:pt>
              </c:strCache>
            </c:strRef>
          </c:tx>
          <c:spPr>
            <a:ln w="6350"/>
          </c:spPr>
          <c:marker>
            <c:symbol val="none"/>
          </c:marker>
          <c:val>
            <c:numRef>
              <c:f>'Desempleo DescomposiciónMulti'!$C$6:$C$125</c:f>
              <c:numCache>
                <c:formatCode>#,##0.0</c:formatCode>
                <c:ptCount val="120"/>
                <c:pt idx="0">
                  <c:v>16.738551303253406</c:v>
                </c:pt>
                <c:pt idx="1">
                  <c:v>17.152949148288997</c:v>
                </c:pt>
                <c:pt idx="2">
                  <c:v>15.937430572736625</c:v>
                </c:pt>
                <c:pt idx="3">
                  <c:v>14.549198996888052</c:v>
                </c:pt>
                <c:pt idx="4">
                  <c:v>14.242383592342675</c:v>
                </c:pt>
                <c:pt idx="5">
                  <c:v>15.238683493612207</c:v>
                </c:pt>
                <c:pt idx="6">
                  <c:v>15.136238262839811</c:v>
                </c:pt>
                <c:pt idx="7">
                  <c:v>14.515360314291655</c:v>
                </c:pt>
                <c:pt idx="8">
                  <c:v>14.237406005478789</c:v>
                </c:pt>
                <c:pt idx="9">
                  <c:v>14.425915334019068</c:v>
                </c:pt>
                <c:pt idx="10">
                  <c:v>13.583348268766709</c:v>
                </c:pt>
                <c:pt idx="11">
                  <c:v>13.700224203555972</c:v>
                </c:pt>
                <c:pt idx="12">
                  <c:v>17.851860407553673</c:v>
                </c:pt>
                <c:pt idx="13">
                  <c:v>16.287933265452185</c:v>
                </c:pt>
                <c:pt idx="14">
                  <c:v>14.866138378956945</c:v>
                </c:pt>
                <c:pt idx="15">
                  <c:v>16.143362577870963</c:v>
                </c:pt>
                <c:pt idx="16">
                  <c:v>14.529057756585953</c:v>
                </c:pt>
                <c:pt idx="17">
                  <c:v>16.199167455614319</c:v>
                </c:pt>
                <c:pt idx="18">
                  <c:v>15.419726644210124</c:v>
                </c:pt>
                <c:pt idx="19">
                  <c:v>15.768571337927263</c:v>
                </c:pt>
                <c:pt idx="20">
                  <c:v>14.52726072090795</c:v>
                </c:pt>
                <c:pt idx="21">
                  <c:v>14.375747462971237</c:v>
                </c:pt>
                <c:pt idx="22">
                  <c:v>14.72409612969366</c:v>
                </c:pt>
                <c:pt idx="23">
                  <c:v>15.541584315357346</c:v>
                </c:pt>
                <c:pt idx="24">
                  <c:v>16.071404004732948</c:v>
                </c:pt>
                <c:pt idx="25">
                  <c:v>16.176634270366876</c:v>
                </c:pt>
                <c:pt idx="26">
                  <c:v>12.924482881737543</c:v>
                </c:pt>
                <c:pt idx="27">
                  <c:v>14.791319184472428</c:v>
                </c:pt>
                <c:pt idx="28">
                  <c:v>12.892208126300286</c:v>
                </c:pt>
                <c:pt idx="29">
                  <c:v>14.03346939692082</c:v>
                </c:pt>
                <c:pt idx="30">
                  <c:v>14.294209258929122</c:v>
                </c:pt>
                <c:pt idx="31">
                  <c:v>14.574080667516679</c:v>
                </c:pt>
                <c:pt idx="32">
                  <c:v>14.282112283471152</c:v>
                </c:pt>
                <c:pt idx="33">
                  <c:v>13.612597495012812</c:v>
                </c:pt>
                <c:pt idx="34">
                  <c:v>12.916171598912909</c:v>
                </c:pt>
                <c:pt idx="35">
                  <c:v>12.090768442799233</c:v>
                </c:pt>
                <c:pt idx="36">
                  <c:v>16.999342010302964</c:v>
                </c:pt>
                <c:pt idx="37">
                  <c:v>15.688869251373147</c:v>
                </c:pt>
                <c:pt idx="38">
                  <c:v>13.618239111410468</c:v>
                </c:pt>
                <c:pt idx="39">
                  <c:v>14.674245735414122</c:v>
                </c:pt>
                <c:pt idx="40">
                  <c:v>13.752017051003346</c:v>
                </c:pt>
                <c:pt idx="41">
                  <c:v>13.988853614935174</c:v>
                </c:pt>
                <c:pt idx="42">
                  <c:v>12.94571390193008</c:v>
                </c:pt>
                <c:pt idx="43">
                  <c:v>13.077147580513286</c:v>
                </c:pt>
                <c:pt idx="44">
                  <c:v>12.513137161493642</c:v>
                </c:pt>
                <c:pt idx="45">
                  <c:v>12.593626677307086</c:v>
                </c:pt>
                <c:pt idx="46">
                  <c:v>11.77277234756165</c:v>
                </c:pt>
                <c:pt idx="47">
                  <c:v>12.071665519255285</c:v>
                </c:pt>
                <c:pt idx="48">
                  <c:v>13.215597236232263</c:v>
                </c:pt>
                <c:pt idx="49">
                  <c:v>14.228174230653167</c:v>
                </c:pt>
                <c:pt idx="50">
                  <c:v>12.948274934489106</c:v>
                </c:pt>
                <c:pt idx="51">
                  <c:v>12.061526118448683</c:v>
                </c:pt>
                <c:pt idx="52">
                  <c:v>12.306447842049712</c:v>
                </c:pt>
                <c:pt idx="53">
                  <c:v>11.526139521626565</c:v>
                </c:pt>
                <c:pt idx="54">
                  <c:v>11.99797197027784</c:v>
                </c:pt>
                <c:pt idx="55">
                  <c:v>11.754181494158008</c:v>
                </c:pt>
                <c:pt idx="56">
                  <c:v>11.173321837157344</c:v>
                </c:pt>
                <c:pt idx="57">
                  <c:v>9.9560407868695595</c:v>
                </c:pt>
                <c:pt idx="58">
                  <c:v>10.163216858920499</c:v>
                </c:pt>
                <c:pt idx="59">
                  <c:v>10.334137857954079</c:v>
                </c:pt>
                <c:pt idx="60">
                  <c:v>13.422526502660121</c:v>
                </c:pt>
                <c:pt idx="61">
                  <c:v>12.999178192681427</c:v>
                </c:pt>
                <c:pt idx="62">
                  <c:v>11.347890303796518</c:v>
                </c:pt>
                <c:pt idx="63">
                  <c:v>12.010157084749483</c:v>
                </c:pt>
                <c:pt idx="64">
                  <c:v>11.881079067732694</c:v>
                </c:pt>
                <c:pt idx="65">
                  <c:v>10.544741257046356</c:v>
                </c:pt>
                <c:pt idx="66">
                  <c:v>12.386491979010362</c:v>
                </c:pt>
                <c:pt idx="67">
                  <c:v>12.795884131388471</c:v>
                </c:pt>
                <c:pt idx="68">
                  <c:v>12.905498733743102</c:v>
                </c:pt>
                <c:pt idx="69">
                  <c:v>11.354886524622266</c:v>
                </c:pt>
                <c:pt idx="70">
                  <c:v>10.930711295016883</c:v>
                </c:pt>
                <c:pt idx="71">
                  <c:v>11.785157388944768</c:v>
                </c:pt>
                <c:pt idx="72">
                  <c:v>13.883015944084443</c:v>
                </c:pt>
                <c:pt idx="73">
                  <c:v>12.844781713967251</c:v>
                </c:pt>
                <c:pt idx="74">
                  <c:v>11.942158848138043</c:v>
                </c:pt>
                <c:pt idx="75">
                  <c:v>10.893403231722681</c:v>
                </c:pt>
                <c:pt idx="76">
                  <c:v>11.522642217160962</c:v>
                </c:pt>
                <c:pt idx="77">
                  <c:v>11.162157417764714</c:v>
                </c:pt>
                <c:pt idx="78">
                  <c:v>11.156805094012503</c:v>
                </c:pt>
                <c:pt idx="79">
                  <c:v>10.722557796252461</c:v>
                </c:pt>
                <c:pt idx="80">
                  <c:v>10.823304381310617</c:v>
                </c:pt>
                <c:pt idx="81">
                  <c:v>10.064204387300627</c:v>
                </c:pt>
                <c:pt idx="82">
                  <c:v>9.4056540032941136</c:v>
                </c:pt>
                <c:pt idx="83">
                  <c:v>9.8902379388991069</c:v>
                </c:pt>
                <c:pt idx="84">
                  <c:v>13.110013482615246</c:v>
                </c:pt>
                <c:pt idx="85">
                  <c:v>11.997659701718108</c:v>
                </c:pt>
                <c:pt idx="86">
                  <c:v>11.226441135364656</c:v>
                </c:pt>
                <c:pt idx="87">
                  <c:v>11.132919808758453</c:v>
                </c:pt>
                <c:pt idx="88">
                  <c:v>10.830906644043043</c:v>
                </c:pt>
                <c:pt idx="89">
                  <c:v>11.193493882460945</c:v>
                </c:pt>
                <c:pt idx="90">
                  <c:v>12.088557187072535</c:v>
                </c:pt>
                <c:pt idx="91">
                  <c:v>11.202883164324156</c:v>
                </c:pt>
                <c:pt idx="92">
                  <c:v>10.954094233971048</c:v>
                </c:pt>
                <c:pt idx="93">
                  <c:v>10.122937555268571</c:v>
                </c:pt>
                <c:pt idx="94">
                  <c:v>10.800034151426438</c:v>
                </c:pt>
                <c:pt idx="95">
                  <c:v>10.607665799353748</c:v>
                </c:pt>
                <c:pt idx="96">
                  <c:v>14.226348649185447</c:v>
                </c:pt>
                <c:pt idx="97">
                  <c:v>12.483617854829257</c:v>
                </c:pt>
                <c:pt idx="98">
                  <c:v>11.979678598387613</c:v>
                </c:pt>
                <c:pt idx="99">
                  <c:v>12.138419026702591</c:v>
                </c:pt>
                <c:pt idx="100">
                  <c:v>11.654635737077085</c:v>
                </c:pt>
                <c:pt idx="101">
                  <c:v>11.352128956274656</c:v>
                </c:pt>
                <c:pt idx="102">
                  <c:v>12.640940671043557</c:v>
                </c:pt>
                <c:pt idx="103">
                  <c:v>11.734088625882357</c:v>
                </c:pt>
                <c:pt idx="104">
                  <c:v>12.162652961684193</c:v>
                </c:pt>
                <c:pt idx="105">
                  <c:v>11.491771946383784</c:v>
                </c:pt>
                <c:pt idx="106">
                  <c:v>11.058923014793178</c:v>
                </c:pt>
                <c:pt idx="107">
                  <c:v>11.302422025524622</c:v>
                </c:pt>
                <c:pt idx="108">
                  <c:v>14.612465221141957</c:v>
                </c:pt>
                <c:pt idx="109">
                  <c:v>12.56237654515267</c:v>
                </c:pt>
                <c:pt idx="110">
                  <c:v>11.809021671430802</c:v>
                </c:pt>
                <c:pt idx="111">
                  <c:v>12.220088531182702</c:v>
                </c:pt>
                <c:pt idx="112">
                  <c:v>12.060768419018137</c:v>
                </c:pt>
                <c:pt idx="113">
                  <c:v>11.629879668862763</c:v>
                </c:pt>
                <c:pt idx="114">
                  <c:v>12.64604252216597</c:v>
                </c:pt>
                <c:pt idx="115">
                  <c:v>11.150500767687399</c:v>
                </c:pt>
                <c:pt idx="116">
                  <c:v>10.585833922298328</c:v>
                </c:pt>
                <c:pt idx="117">
                  <c:v>10.162409644876488</c:v>
                </c:pt>
                <c:pt idx="118">
                  <c:v>10.769780305857049</c:v>
                </c:pt>
                <c:pt idx="119">
                  <c:v>11.094937928967912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'Desempleo DescomposiciónMulti'!$H$5</c:f>
              <c:strCache>
                <c:ptCount val="1"/>
                <c:pt idx="0">
                  <c:v>Ydt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'Desempleo DescomposiciónMulti'!$H$6:$H$137</c:f>
              <c:numCache>
                <c:formatCode>0.000</c:formatCode>
                <c:ptCount val="132"/>
                <c:pt idx="0">
                  <c:v>14.387213151146758</c:v>
                </c:pt>
                <c:pt idx="1">
                  <c:v>15.690822497094219</c:v>
                </c:pt>
                <c:pt idx="2">
                  <c:v>16.115801457392685</c:v>
                </c:pt>
                <c:pt idx="3">
                  <c:v>14.314603684582904</c:v>
                </c:pt>
                <c:pt idx="4">
                  <c:v>14.485060458202224</c:v>
                </c:pt>
                <c:pt idx="5">
                  <c:v>15.525035229811992</c:v>
                </c:pt>
                <c:pt idx="6">
                  <c:v>14.898688382958836</c:v>
                </c:pt>
                <c:pt idx="7">
                  <c:v>14.522970333357314</c:v>
                </c:pt>
                <c:pt idx="8">
                  <c:v>14.493165821373243</c:v>
                </c:pt>
                <c:pt idx="9">
                  <c:v>15.472618027486668</c:v>
                </c:pt>
                <c:pt idx="10">
                  <c:v>14.900391929445197</c:v>
                </c:pt>
                <c:pt idx="11">
                  <c:v>14.707279292600907</c:v>
                </c:pt>
                <c:pt idx="12">
                  <c:v>15.344130813642854</c:v>
                </c:pt>
                <c:pt idx="13">
                  <c:v>14.899541035380473</c:v>
                </c:pt>
                <c:pt idx="14">
                  <c:v>15.032519417730541</c:v>
                </c:pt>
                <c:pt idx="15">
                  <c:v>15.883062530671051</c:v>
                </c:pt>
                <c:pt idx="16">
                  <c:v>14.776619281481006</c:v>
                </c:pt>
                <c:pt idx="17">
                  <c:v>16.50356774897632</c:v>
                </c:pt>
                <c:pt idx="18">
                  <c:v>15.177727664772657</c:v>
                </c:pt>
                <c:pt idx="19">
                  <c:v>15.776838382349279</c:v>
                </c:pt>
                <c:pt idx="20">
                  <c:v>14.788227467659455</c:v>
                </c:pt>
                <c:pt idx="21">
                  <c:v>15.418810120812989</c:v>
                </c:pt>
                <c:pt idx="22">
                  <c:v>16.151746888779616</c:v>
                </c:pt>
                <c:pt idx="23">
                  <c:v>16.683991282138166</c:v>
                </c:pt>
                <c:pt idx="24">
                  <c:v>13.813782977105355</c:v>
                </c:pt>
                <c:pt idx="25">
                  <c:v>14.79772922675847</c:v>
                </c:pt>
                <c:pt idx="26">
                  <c:v>13.069133014317966</c:v>
                </c:pt>
                <c:pt idx="27">
                  <c:v>14.552819859236131</c:v>
                </c:pt>
                <c:pt idx="28">
                  <c:v>13.111879267848646</c:v>
                </c:pt>
                <c:pt idx="29">
                  <c:v>14.297173825744958</c:v>
                </c:pt>
                <c:pt idx="30">
                  <c:v>14.069874279954297</c:v>
                </c:pt>
                <c:pt idx="31">
                  <c:v>14.581721472108697</c:v>
                </c:pt>
                <c:pt idx="32">
                  <c:v>14.538675199974261</c:v>
                </c:pt>
                <c:pt idx="33">
                  <c:v>14.600288198390219</c:v>
                </c:pt>
                <c:pt idx="34">
                  <c:v>14.168525701008555</c:v>
                </c:pt>
                <c:pt idx="35">
                  <c:v>12.97951812381719</c:v>
                </c:pt>
                <c:pt idx="36">
                  <c:v>14.611369436967681</c:v>
                </c:pt>
                <c:pt idx="37">
                  <c:v>14.351541561467933</c:v>
                </c:pt>
                <c:pt idx="38">
                  <c:v>13.770653727221587</c:v>
                </c:pt>
                <c:pt idx="39">
                  <c:v>14.43763413488008</c:v>
                </c:pt>
                <c:pt idx="40">
                  <c:v>13.986338530659241</c:v>
                </c:pt>
                <c:pt idx="41">
                  <c:v>14.251719663814033</c:v>
                </c:pt>
                <c:pt idx="42">
                  <c:v>12.742542365582977</c:v>
                </c:pt>
                <c:pt idx="43">
                  <c:v>13.084003582724554</c:v>
                </c:pt>
                <c:pt idx="44">
                  <c:v>12.737922326393351</c:v>
                </c:pt>
                <c:pt idx="45">
                  <c:v>13.50738380525706</c:v>
                </c:pt>
                <c:pt idx="46">
                  <c:v>12.914262272002413</c:v>
                </c:pt>
                <c:pt idx="47">
                  <c:v>12.959011011839189</c:v>
                </c:pt>
                <c:pt idx="48">
                  <c:v>11.359143985204003</c:v>
                </c:pt>
                <c:pt idx="49">
                  <c:v>13.015356973362115</c:v>
                </c:pt>
                <c:pt idx="50">
                  <c:v>13.093191346472455</c:v>
                </c:pt>
                <c:pt idx="51">
                  <c:v>11.867042732302176</c:v>
                </c:pt>
                <c:pt idx="52">
                  <c:v>12.516138177435588</c:v>
                </c:pt>
                <c:pt idx="53">
                  <c:v>11.742728445799854</c:v>
                </c:pt>
                <c:pt idx="54">
                  <c:v>11.809674405793011</c:v>
                </c:pt>
                <c:pt idx="55">
                  <c:v>11.760343900280553</c:v>
                </c:pt>
                <c:pt idx="56">
                  <c:v>11.374038648555512</c:v>
                </c:pt>
                <c:pt idx="57">
                  <c:v>10.67842231113339</c:v>
                </c:pt>
                <c:pt idx="58">
                  <c:v>11.148644021008371</c:v>
                </c:pt>
                <c:pt idx="59">
                  <c:v>11.093763829479668</c:v>
                </c:pt>
                <c:pt idx="60">
                  <c:v>11.537004984604195</c:v>
                </c:pt>
                <c:pt idx="61">
                  <c:v>11.891121221554373</c:v>
                </c:pt>
                <c:pt idx="62">
                  <c:v>11.474895295173905</c:v>
                </c:pt>
                <c:pt idx="63">
                  <c:v>11.816501987122917</c:v>
                </c:pt>
                <c:pt idx="64">
                  <c:v>12.083521517937239</c:v>
                </c:pt>
                <c:pt idx="65">
                  <c:v>10.742888621154185</c:v>
                </c:pt>
                <c:pt idx="66">
                  <c:v>12.192096936420135</c:v>
                </c:pt>
                <c:pt idx="67">
                  <c:v>12.802592674620838</c:v>
                </c:pt>
                <c:pt idx="68">
                  <c:v>13.137332255867713</c:v>
                </c:pt>
                <c:pt idx="69">
                  <c:v>12.178764249823768</c:v>
                </c:pt>
                <c:pt idx="70">
                  <c:v>11.990554842642847</c:v>
                </c:pt>
                <c:pt idx="71">
                  <c:v>12.651442680878301</c:v>
                </c:pt>
                <c:pt idx="72">
                  <c:v>11.932807442510844</c:v>
                </c:pt>
                <c:pt idx="73">
                  <c:v>11.749885582088714</c:v>
                </c:pt>
                <c:pt idx="74">
                  <c:v>12.075814861804982</c:v>
                </c:pt>
                <c:pt idx="75">
                  <c:v>10.717754982375174</c:v>
                </c:pt>
                <c:pt idx="76">
                  <c:v>11.718977239424015</c:v>
                </c:pt>
                <c:pt idx="77">
                  <c:v>11.371906715179552</c:v>
                </c:pt>
                <c:pt idx="78">
                  <c:v>10.981708900102506</c:v>
                </c:pt>
                <c:pt idx="79">
                  <c:v>10.728179349386197</c:v>
                </c:pt>
                <c:pt idx="80">
                  <c:v>11.017733502378627</c:v>
                </c:pt>
                <c:pt idx="81">
                  <c:v>10.794433949576948</c:v>
                </c:pt>
                <c:pt idx="82">
                  <c:v>10.317627747503979</c:v>
                </c:pt>
                <c:pt idx="83">
                  <c:v>10.617234395325598</c:v>
                </c:pt>
                <c:pt idx="84">
                  <c:v>11.268392047293407</c:v>
                </c:pt>
                <c:pt idx="85">
                  <c:v>10.974972707767714</c:v>
                </c:pt>
                <c:pt idx="86">
                  <c:v>11.352086874037219</c:v>
                </c:pt>
                <c:pt idx="87">
                  <c:v>10.953409527817044</c:v>
                </c:pt>
                <c:pt idx="88">
                  <c:v>11.01545514056064</c:v>
                </c:pt>
                <c:pt idx="89">
                  <c:v>11.403832026745389</c:v>
                </c:pt>
                <c:pt idx="90">
                  <c:v>11.898837967682775</c:v>
                </c:pt>
                <c:pt idx="91">
                  <c:v>11.208756539330004</c:v>
                </c:pt>
                <c:pt idx="92">
                  <c:v>11.150872855265744</c:v>
                </c:pt>
                <c:pt idx="93">
                  <c:v>10.857428626342394</c:v>
                </c:pt>
                <c:pt idx="94">
                  <c:v>11.847207221924382</c:v>
                </c:pt>
                <c:pt idx="95">
                  <c:v>11.387397843691708</c:v>
                </c:pt>
                <c:pt idx="96">
                  <c:v>12.227910687741383</c:v>
                </c:pt>
                <c:pt idx="97">
                  <c:v>11.419507525399549</c:v>
                </c:pt>
                <c:pt idx="98">
                  <c:v>12.113754531125794</c:v>
                </c:pt>
                <c:pt idx="99">
                  <c:v>11.942695798017004</c:v>
                </c:pt>
                <c:pt idx="100">
                  <c:v>11.853219805191159</c:v>
                </c:pt>
                <c:pt idx="101">
                  <c:v>11.565448029248103</c:v>
                </c:pt>
                <c:pt idx="102">
                  <c:v>12.442552281151395</c:v>
                </c:pt>
                <c:pt idx="103">
                  <c:v>11.740240497846099</c:v>
                </c:pt>
                <c:pt idx="104">
                  <c:v>12.381142051696196</c:v>
                </c:pt>
                <c:pt idx="105">
                  <c:v>12.325581681883193</c:v>
                </c:pt>
                <c:pt idx="106">
                  <c:v>12.131197991652563</c:v>
                </c:pt>
                <c:pt idx="107">
                  <c:v>12.133223146018974</c:v>
                </c:pt>
                <c:pt idx="108">
                  <c:v>12.559787761287687</c:v>
                </c:pt>
                <c:pt idx="109">
                  <c:v>11.491552782415399</c:v>
                </c:pt>
                <c:pt idx="110">
                  <c:v>11.941187620819093</c:v>
                </c:pt>
                <c:pt idx="111">
                  <c:v>12.023048440798171</c:v>
                </c:pt>
                <c:pt idx="112">
                  <c:v>12.266272607331024</c:v>
                </c:pt>
                <c:pt idx="113">
                  <c:v>11.848417985271094</c:v>
                </c:pt>
                <c:pt idx="114">
                  <c:v>12.447574063230215</c:v>
                </c:pt>
                <c:pt idx="115">
                  <c:v>11.156346679989706</c:v>
                </c:pt>
                <c:pt idx="116">
                  <c:v>10.775997139812418</c:v>
                </c:pt>
                <c:pt idx="117">
                  <c:v>10.899764696609616</c:v>
                </c:pt>
                <c:pt idx="118">
                  <c:v>11.814019958560653</c:v>
                </c:pt>
                <c:pt idx="119">
                  <c:v>11.910487626403137</c:v>
                </c:pt>
                <c:pt idx="120">
                  <c:v>11.644165695144428</c:v>
                </c:pt>
                <c:pt idx="121">
                  <c:v>11.726420335647644</c:v>
                </c:pt>
                <c:pt idx="122">
                  <c:v>10.959396278422167</c:v>
                </c:pt>
                <c:pt idx="123">
                  <c:v>11.020142231099054</c:v>
                </c:pt>
                <c:pt idx="124">
                  <c:v>11.447705208658983</c:v>
                </c:pt>
                <c:pt idx="125">
                  <c:v>11.123594248096715</c:v>
                </c:pt>
                <c:pt idx="126">
                  <c:v>11.378498983275971</c:v>
                </c:pt>
                <c:pt idx="127">
                  <c:v>10.081239122530459</c:v>
                </c:pt>
                <c:pt idx="128">
                  <c:v>9.8932812098967258</c:v>
                </c:pt>
                <c:pt idx="129">
                  <c:v>9.6644073321747346</c:v>
                </c:pt>
                <c:pt idx="130">
                  <c:v>10.132754890221833</c:v>
                </c:pt>
                <c:pt idx="131">
                  <c:v>10.491507357394065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'Desempleo DescomposiciónMulti'!$J$5</c:f>
              <c:strCache>
                <c:ptCount val="1"/>
                <c:pt idx="0">
                  <c:v>Ye=TxSn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'Desempleo DescomposiciónMulti'!$J$6:$J$137</c:f>
              <c:numCache>
                <c:formatCode>0.000</c:formatCode>
                <c:ptCount val="132"/>
                <c:pt idx="0">
                  <c:v>17.509453709665994</c:v>
                </c:pt>
                <c:pt idx="1">
                  <c:v>16.411281534684669</c:v>
                </c:pt>
                <c:pt idx="2">
                  <c:v>14.809182970875915</c:v>
                </c:pt>
                <c:pt idx="3">
                  <c:v>15.18228141235317</c:v>
                </c:pt>
                <c:pt idx="4">
                  <c:v>14.650400547816368</c:v>
                </c:pt>
                <c:pt idx="5">
                  <c:v>14.588448083478633</c:v>
                </c:pt>
                <c:pt idx="6">
                  <c:v>15.061509795177875</c:v>
                </c:pt>
                <c:pt idx="7">
                  <c:v>14.779935519906022</c:v>
                </c:pt>
                <c:pt idx="8">
                  <c:v>14.489939474590662</c:v>
                </c:pt>
                <c:pt idx="9">
                  <c:v>13.717486196932029</c:v>
                </c:pt>
                <c:pt idx="10">
                  <c:v>13.378187607790892</c:v>
                </c:pt>
                <c:pt idx="11">
                  <c:v>13.635586587375434</c:v>
                </c:pt>
                <c:pt idx="12">
                  <c:v>16.986628593337095</c:v>
                </c:pt>
                <c:pt idx="13">
                  <c:v>15.920024996464335</c:v>
                </c:pt>
                <c:pt idx="14">
                  <c:v>14.364775193808661</c:v>
                </c:pt>
                <c:pt idx="15">
                  <c:v>14.725535143540805</c:v>
                </c:pt>
                <c:pt idx="16">
                  <c:v>14.208547739945427</c:v>
                </c:pt>
                <c:pt idx="17">
                  <c:v>14.14735514271292</c:v>
                </c:pt>
                <c:pt idx="18">
                  <c:v>14.604963133352035</c:v>
                </c:pt>
                <c:pt idx="19">
                  <c:v>14.3307894297761</c:v>
                </c:pt>
                <c:pt idx="20">
                  <c:v>14.048488112016427</c:v>
                </c:pt>
                <c:pt idx="21">
                  <c:v>13.298504715871749</c:v>
                </c:pt>
                <c:pt idx="22">
                  <c:v>12.968526819061916</c:v>
                </c:pt>
                <c:pt idx="23">
                  <c:v>13.216975634373853</c:v>
                </c:pt>
                <c:pt idx="24">
                  <c:v>16.463803477008195</c:v>
                </c:pt>
                <c:pt idx="25">
                  <c:v>15.428768458244003</c:v>
                </c:pt>
                <c:pt idx="26">
                  <c:v>13.920367416741412</c:v>
                </c:pt>
                <c:pt idx="27">
                  <c:v>14.268788874728436</c:v>
                </c:pt>
                <c:pt idx="28">
                  <c:v>13.766694932074484</c:v>
                </c:pt>
                <c:pt idx="29">
                  <c:v>13.706262201947206</c:v>
                </c:pt>
                <c:pt idx="30">
                  <c:v>14.148416471526197</c:v>
                </c:pt>
                <c:pt idx="31">
                  <c:v>13.88164333964618</c:v>
                </c:pt>
                <c:pt idx="32">
                  <c:v>13.607036749442193</c:v>
                </c:pt>
                <c:pt idx="33">
                  <c:v>12.879523234811467</c:v>
                </c:pt>
                <c:pt idx="34">
                  <c:v>12.558866030332938</c:v>
                </c:pt>
                <c:pt idx="35">
                  <c:v>12.798364681372275</c:v>
                </c:pt>
                <c:pt idx="36">
                  <c:v>15.940978360679296</c:v>
                </c:pt>
                <c:pt idx="37">
                  <c:v>14.937511920023667</c:v>
                </c:pt>
                <c:pt idx="38">
                  <c:v>13.47595963967416</c:v>
                </c:pt>
                <c:pt idx="39">
                  <c:v>13.812042605916071</c:v>
                </c:pt>
                <c:pt idx="40">
                  <c:v>13.324842124203544</c:v>
                </c:pt>
                <c:pt idx="41">
                  <c:v>13.265169261181494</c:v>
                </c:pt>
                <c:pt idx="42">
                  <c:v>13.691869809700355</c:v>
                </c:pt>
                <c:pt idx="43">
                  <c:v>13.43249724951626</c:v>
                </c:pt>
                <c:pt idx="44">
                  <c:v>13.16558538686796</c:v>
                </c:pt>
                <c:pt idx="45">
                  <c:v>12.460541753751183</c:v>
                </c:pt>
                <c:pt idx="46">
                  <c:v>12.14920524160396</c:v>
                </c:pt>
                <c:pt idx="47">
                  <c:v>12.379753728370694</c:v>
                </c:pt>
                <c:pt idx="48">
                  <c:v>15.418153244350398</c:v>
                </c:pt>
                <c:pt idx="49">
                  <c:v>14.446255381803335</c:v>
                </c:pt>
                <c:pt idx="50">
                  <c:v>13.031551862606909</c:v>
                </c:pt>
                <c:pt idx="51">
                  <c:v>13.355296337103704</c:v>
                </c:pt>
                <c:pt idx="52">
                  <c:v>12.882989316332603</c:v>
                </c:pt>
                <c:pt idx="53">
                  <c:v>12.824076320415781</c:v>
                </c:pt>
                <c:pt idx="54">
                  <c:v>13.235323147874517</c:v>
                </c:pt>
                <c:pt idx="55">
                  <c:v>12.983351159386338</c:v>
                </c:pt>
                <c:pt idx="56">
                  <c:v>12.724134024293727</c:v>
                </c:pt>
                <c:pt idx="57">
                  <c:v>12.041560272690901</c:v>
                </c:pt>
                <c:pt idx="58">
                  <c:v>11.739544452874982</c:v>
                </c:pt>
                <c:pt idx="59">
                  <c:v>11.961142775369117</c:v>
                </c:pt>
                <c:pt idx="60">
                  <c:v>14.895328128021497</c:v>
                </c:pt>
                <c:pt idx="61">
                  <c:v>13.954998843583001</c:v>
                </c:pt>
                <c:pt idx="62">
                  <c:v>12.587144085539657</c:v>
                </c:pt>
                <c:pt idx="63">
                  <c:v>12.898550068291339</c:v>
                </c:pt>
                <c:pt idx="64">
                  <c:v>12.441136508461661</c:v>
                </c:pt>
                <c:pt idx="65">
                  <c:v>12.382983379650067</c:v>
                </c:pt>
                <c:pt idx="66">
                  <c:v>12.778776486048679</c:v>
                </c:pt>
                <c:pt idx="67">
                  <c:v>12.534205069256416</c:v>
                </c:pt>
                <c:pt idx="68">
                  <c:v>12.282682661719491</c:v>
                </c:pt>
                <c:pt idx="69">
                  <c:v>11.62257879163062</c:v>
                </c:pt>
                <c:pt idx="70">
                  <c:v>11.329883664146005</c:v>
                </c:pt>
                <c:pt idx="71">
                  <c:v>11.54253182236754</c:v>
                </c:pt>
                <c:pt idx="72">
                  <c:v>14.372503011692597</c:v>
                </c:pt>
                <c:pt idx="73">
                  <c:v>13.463742305362667</c:v>
                </c:pt>
                <c:pt idx="74">
                  <c:v>12.142736308472408</c:v>
                </c:pt>
                <c:pt idx="75">
                  <c:v>12.44180379947897</c:v>
                </c:pt>
                <c:pt idx="76">
                  <c:v>11.99928370059072</c:v>
                </c:pt>
                <c:pt idx="77">
                  <c:v>11.941890438884355</c:v>
                </c:pt>
                <c:pt idx="78">
                  <c:v>12.322229824222839</c:v>
                </c:pt>
                <c:pt idx="79">
                  <c:v>12.085058979126496</c:v>
                </c:pt>
                <c:pt idx="80">
                  <c:v>11.841231299145258</c:v>
                </c:pt>
                <c:pt idx="81">
                  <c:v>11.203597310570338</c:v>
                </c:pt>
                <c:pt idx="82">
                  <c:v>10.920222875417027</c:v>
                </c:pt>
                <c:pt idx="83">
                  <c:v>11.123920869365959</c:v>
                </c:pt>
                <c:pt idx="84">
                  <c:v>13.849677895363699</c:v>
                </c:pt>
                <c:pt idx="85">
                  <c:v>12.972485767142333</c:v>
                </c:pt>
                <c:pt idx="86">
                  <c:v>11.698328531405155</c:v>
                </c:pt>
                <c:pt idx="87">
                  <c:v>11.985057530666605</c:v>
                </c:pt>
                <c:pt idx="88">
                  <c:v>11.557430892719777</c:v>
                </c:pt>
                <c:pt idx="89">
                  <c:v>11.500797498118642</c:v>
                </c:pt>
                <c:pt idx="90">
                  <c:v>11.865683162397001</c:v>
                </c:pt>
                <c:pt idx="91">
                  <c:v>11.635912888996573</c:v>
                </c:pt>
                <c:pt idx="92">
                  <c:v>11.399779936571024</c:v>
                </c:pt>
                <c:pt idx="93">
                  <c:v>10.784615829510054</c:v>
                </c:pt>
                <c:pt idx="94">
                  <c:v>10.510562086688049</c:v>
                </c:pt>
                <c:pt idx="95">
                  <c:v>10.705309916364381</c:v>
                </c:pt>
                <c:pt idx="96">
                  <c:v>13.326852779034798</c:v>
                </c:pt>
                <c:pt idx="97">
                  <c:v>12.481229228922</c:v>
                </c:pt>
                <c:pt idx="98">
                  <c:v>11.253920754337905</c:v>
                </c:pt>
                <c:pt idx="99">
                  <c:v>11.52831126185424</c:v>
                </c:pt>
                <c:pt idx="100">
                  <c:v>11.115578084848837</c:v>
                </c:pt>
                <c:pt idx="101">
                  <c:v>11.059704557352928</c:v>
                </c:pt>
                <c:pt idx="102">
                  <c:v>11.409136500571163</c:v>
                </c:pt>
                <c:pt idx="103">
                  <c:v>11.186766798866653</c:v>
                </c:pt>
                <c:pt idx="104">
                  <c:v>10.958328573996791</c:v>
                </c:pt>
                <c:pt idx="105">
                  <c:v>10.365634348449772</c:v>
                </c:pt>
                <c:pt idx="106">
                  <c:v>10.100901297959071</c:v>
                </c:pt>
                <c:pt idx="107">
                  <c:v>10.286698963362802</c:v>
                </c:pt>
                <c:pt idx="108">
                  <c:v>12.8040276627059</c:v>
                </c:pt>
                <c:pt idx="109">
                  <c:v>11.989972690701665</c:v>
                </c:pt>
                <c:pt idx="110">
                  <c:v>10.809512977270655</c:v>
                </c:pt>
                <c:pt idx="111">
                  <c:v>11.071564993041873</c:v>
                </c:pt>
                <c:pt idx="112">
                  <c:v>10.673725276977896</c:v>
                </c:pt>
                <c:pt idx="113">
                  <c:v>10.618611616587216</c:v>
                </c:pt>
                <c:pt idx="114">
                  <c:v>10.952589838745322</c:v>
                </c:pt>
                <c:pt idx="115">
                  <c:v>10.737620708736733</c:v>
                </c:pt>
                <c:pt idx="116">
                  <c:v>10.516877211422557</c:v>
                </c:pt>
                <c:pt idx="117">
                  <c:v>9.9466528673894921</c:v>
                </c:pt>
                <c:pt idx="118">
                  <c:v>9.6912405092300933</c:v>
                </c:pt>
                <c:pt idx="119">
                  <c:v>9.8680880103612232</c:v>
                </c:pt>
                <c:pt idx="120">
                  <c:v>12.281202546377001</c:v>
                </c:pt>
                <c:pt idx="121">
                  <c:v>11.498716152481331</c:v>
                </c:pt>
                <c:pt idx="122">
                  <c:v>10.365105200203402</c:v>
                </c:pt>
                <c:pt idx="123">
                  <c:v>10.614818724229506</c:v>
                </c:pt>
                <c:pt idx="124">
                  <c:v>10.231872469106953</c:v>
                </c:pt>
                <c:pt idx="125">
                  <c:v>10.177518675821503</c:v>
                </c:pt>
                <c:pt idx="126">
                  <c:v>10.496043176919484</c:v>
                </c:pt>
                <c:pt idx="127">
                  <c:v>10.288474618606811</c:v>
                </c:pt>
                <c:pt idx="128">
                  <c:v>10.075425848848322</c:v>
                </c:pt>
                <c:pt idx="129">
                  <c:v>9.5276713863292084</c:v>
                </c:pt>
                <c:pt idx="130">
                  <c:v>9.2815797205011172</c:v>
                </c:pt>
                <c:pt idx="131">
                  <c:v>9.4494770573596458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9952"/>
        <c:axId val="47527552"/>
      </c:lineChart>
      <c:catAx>
        <c:axId val="4786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7527552"/>
        <c:crosses val="autoZero"/>
        <c:auto val="1"/>
        <c:lblAlgn val="ctr"/>
        <c:lblOffset val="100"/>
        <c:noMultiLvlLbl val="0"/>
      </c:catAx>
      <c:valAx>
        <c:axId val="4752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4786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Indice</a:t>
            </a:r>
            <a:r>
              <a:rPr lang="en-US" baseline="0"/>
              <a:t> Estacional Normalizado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'Desempleo DescomposiciónMulti'!$G$5</c:f>
              <c:strCache>
                <c:ptCount val="1"/>
                <c:pt idx="0">
                  <c:v>Sn</c:v>
                </c:pt>
              </c:strCache>
            </c:strRef>
          </c:tx>
          <c:marker>
            <c:symbol val="none"/>
          </c:marker>
          <c:val>
            <c:numRef>
              <c:f>'Desempleo DescomposiciónMulti'!$G$6:$G$17</c:f>
              <c:numCache>
                <c:formatCode>0.000</c:formatCode>
                <c:ptCount val="12"/>
                <c:pt idx="0">
                  <c:v>1.1634324957449615</c:v>
                </c:pt>
                <c:pt idx="1">
                  <c:v>1.0931835569145945</c:v>
                </c:pt>
                <c:pt idx="2">
                  <c:v>0.98893192590342827</c:v>
                </c:pt>
                <c:pt idx="3">
                  <c:v>1.0163885300267035</c:v>
                </c:pt>
                <c:pt idx="4">
                  <c:v>0.98324640297085319</c:v>
                </c:pt>
                <c:pt idx="5">
                  <c:v>0.98155548557790595</c:v>
                </c:pt>
                <c:pt idx="6">
                  <c:v>1.0159443485073951</c:v>
                </c:pt>
                <c:pt idx="7">
                  <c:v>0.99947600119734603</c:v>
                </c:pt>
                <c:pt idx="8">
                  <c:v>0.98235307461139498</c:v>
                </c:pt>
                <c:pt idx="9">
                  <c:v>0.93235128718306348</c:v>
                </c:pt>
                <c:pt idx="10">
                  <c:v>0.91161013301429805</c:v>
                </c:pt>
                <c:pt idx="11">
                  <c:v>0.93152675834805321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1488"/>
        <c:axId val="47816704"/>
      </c:lineChart>
      <c:catAx>
        <c:axId val="47871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47816704"/>
        <c:crosses val="autoZero"/>
        <c:auto val="1"/>
        <c:lblAlgn val="ctr"/>
        <c:lblOffset val="100"/>
        <c:noMultiLvlLbl val="0"/>
      </c:catAx>
      <c:valAx>
        <c:axId val="4781670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4787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Factor Irregular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085739282589688E-2"/>
          <c:y val="0.18091462525517643"/>
          <c:w val="0.76935870516185478"/>
          <c:h val="0.67530475357247011"/>
        </c:manualLayout>
      </c:layout>
      <c:lineChart>
        <c:grouping val="standard"/>
        <c:varyColors val="0"/>
        <c:ser>
          <c:idx val="0"/>
          <c:order val="0"/>
          <c:tx>
            <c:strRef>
              <c:f>'Desempleo DescomposiciónMulti'!$M$5</c:f>
              <c:strCache>
                <c:ptCount val="1"/>
                <c:pt idx="0">
                  <c:v>I</c:v>
                </c:pt>
              </c:strCache>
            </c:strRef>
          </c:tx>
          <c:spPr>
            <a:ln w="15875"/>
          </c:spPr>
          <c:marker>
            <c:symbol val="none"/>
          </c:marker>
          <c:val>
            <c:numRef>
              <c:f>'Desempleo DescomposiciónMulti'!$M$6:$M$124</c:f>
              <c:numCache>
                <c:formatCode>0.000</c:formatCode>
                <c:ptCount val="119"/>
                <c:pt idx="1">
                  <c:v>1.0189212122534039</c:v>
                </c:pt>
                <c:pt idx="2">
                  <c:v>1.0483419044858218</c:v>
                </c:pt>
                <c:pt idx="3">
                  <c:v>0.95618593207435654</c:v>
                </c:pt>
                <c:pt idx="4">
                  <c:v>0.98031153943246307</c:v>
                </c:pt>
                <c:pt idx="5">
                  <c:v>1.0370762055761176</c:v>
                </c:pt>
                <c:pt idx="6">
                  <c:v>0.99447562912222898</c:v>
                </c:pt>
                <c:pt idx="7">
                  <c:v>0.99214202337641766</c:v>
                </c:pt>
                <c:pt idx="8">
                  <c:v>0.97725713233926237</c:v>
                </c:pt>
                <c:pt idx="9">
                  <c:v>1.0345562983688492</c:v>
                </c:pt>
                <c:pt idx="10">
                  <c:v>0.99162889828365974</c:v>
                </c:pt>
                <c:pt idx="11">
                  <c:v>0.98150746680345546</c:v>
                </c:pt>
                <c:pt idx="12">
                  <c:v>1.0240425803312081</c:v>
                </c:pt>
                <c:pt idx="13">
                  <c:v>0.98725653913415268</c:v>
                </c:pt>
                <c:pt idx="14">
                  <c:v>0.98427894871766286</c:v>
                </c:pt>
                <c:pt idx="15">
                  <c:v>1.0428403185826745</c:v>
                </c:pt>
                <c:pt idx="16">
                  <c:v>0.93988735848261318</c:v>
                </c:pt>
                <c:pt idx="17">
                  <c:v>1.0656822945039841</c:v>
                </c:pt>
                <c:pt idx="18">
                  <c:v>0.95947281483875602</c:v>
                </c:pt>
                <c:pt idx="19">
                  <c:v>1.0347281533215213</c:v>
                </c:pt>
                <c:pt idx="20">
                  <c:v>0.96480297989672259</c:v>
                </c:pt>
                <c:pt idx="21">
                  <c:v>0.99771049557808922</c:v>
                </c:pt>
                <c:pt idx="22">
                  <c:v>1.0040851052834967</c:v>
                </c:pt>
                <c:pt idx="23">
                  <c:v>1.0730736411675894</c:v>
                </c:pt>
                <c:pt idx="24">
                  <c:v>0.91500726270277655</c:v>
                </c:pt>
                <c:pt idx="25">
                  <c:v>1.0651248407863816</c:v>
                </c:pt>
                <c:pt idx="26">
                  <c:v>0.9242834298368634</c:v>
                </c:pt>
                <c:pt idx="27">
                  <c:v>1.0717905829013896</c:v>
                </c:pt>
                <c:pt idx="28">
                  <c:v>0.93742444138656889</c:v>
                </c:pt>
                <c:pt idx="29">
                  <c:v>1.0339867866218722</c:v>
                </c:pt>
                <c:pt idx="30">
                  <c:v>0.9827677498898596</c:v>
                </c:pt>
                <c:pt idx="31">
                  <c:v>1.0128131307759538</c:v>
                </c:pt>
                <c:pt idx="32">
                  <c:v>0.9976001717000712</c:v>
                </c:pt>
                <c:pt idx="33">
                  <c:v>1.0114108904676178</c:v>
                </c:pt>
                <c:pt idx="34">
                  <c:v>1.0182408164736005</c:v>
                </c:pt>
                <c:pt idx="35">
                  <c:v>0.93241802217745795</c:v>
                </c:pt>
                <c:pt idx="36">
                  <c:v>1.0450032859291418</c:v>
                </c:pt>
                <c:pt idx="37">
                  <c:v>1.0075623621347369</c:v>
                </c:pt>
                <c:pt idx="38">
                  <c:v>0.97066931502254961</c:v>
                </c:pt>
                <c:pt idx="39">
                  <c:v>1.0264832189054096</c:v>
                </c:pt>
                <c:pt idx="40">
                  <c:v>0.98321323050579423</c:v>
                </c:pt>
                <c:pt idx="41">
                  <c:v>1.043384927924516</c:v>
                </c:pt>
                <c:pt idx="42">
                  <c:v>0.95389659054468867</c:v>
                </c:pt>
                <c:pt idx="43">
                  <c:v>1.0178235106811426</c:v>
                </c:pt>
                <c:pt idx="44">
                  <c:v>0.9716014875654887</c:v>
                </c:pt>
                <c:pt idx="45">
                  <c:v>1.0347772805198672</c:v>
                </c:pt>
                <c:pt idx="46">
                  <c:v>0.98383572236786609</c:v>
                </c:pt>
                <c:pt idx="47">
                  <c:v>1.0442891118056974</c:v>
                </c:pt>
                <c:pt idx="48">
                  <c:v>0.91277502438396518</c:v>
                </c:pt>
                <c:pt idx="49">
                  <c:v>1.0419842692137806</c:v>
                </c:pt>
                <c:pt idx="50">
                  <c:v>1.0344208158828503</c:v>
                </c:pt>
                <c:pt idx="51">
                  <c:v>0.94999838058221975</c:v>
                </c:pt>
                <c:pt idx="52">
                  <c:v>1.0393809883576177</c:v>
                </c:pt>
                <c:pt idx="53">
                  <c:v>0.97675056997052556</c:v>
                </c:pt>
                <c:pt idx="54">
                  <c:v>1.0032858054629401</c:v>
                </c:pt>
                <c:pt idx="55">
                  <c:v>1.0096739835531761</c:v>
                </c:pt>
                <c:pt idx="56">
                  <c:v>1.0092355166479607</c:v>
                </c:pt>
                <c:pt idx="57">
                  <c:v>0.96489905527439035</c:v>
                </c:pt>
                <c:pt idx="58">
                  <c:v>1.0159074915528266</c:v>
                </c:pt>
                <c:pt idx="59">
                  <c:v>0.98521503730898286</c:v>
                </c:pt>
                <c:pt idx="60">
                  <c:v>1.0025082530968408</c:v>
                </c:pt>
                <c:pt idx="61">
                  <c:v>1.0220704668746567</c:v>
                </c:pt>
                <c:pt idx="62">
                  <c:v>0.97846036496005495</c:v>
                </c:pt>
                <c:pt idx="63">
                  <c:v>1.0020517901137569</c:v>
                </c:pt>
                <c:pt idx="64">
                  <c:v>1.0464964055928141</c:v>
                </c:pt>
                <c:pt idx="65">
                  <c:v>0.92031828528561865</c:v>
                </c:pt>
                <c:pt idx="66">
                  <c:v>1.0232870817453839</c:v>
                </c:pt>
                <c:pt idx="67">
                  <c:v>1.0071510990612798</c:v>
                </c:pt>
                <c:pt idx="68">
                  <c:v>1.0339730408754613</c:v>
                </c:pt>
                <c:pt idx="69">
                  <c:v>0.97943512795458298</c:v>
                </c:pt>
                <c:pt idx="70">
                  <c:v>0.97689594733951335</c:v>
                </c:pt>
                <c:pt idx="71">
                  <c:v>1.0377166038451715</c:v>
                </c:pt>
                <c:pt idx="72">
                  <c:v>0.98532395449160859</c:v>
                </c:pt>
                <c:pt idx="73">
                  <c:v>0.98575168215664799</c:v>
                </c:pt>
                <c:pt idx="74">
                  <c:v>1.0488391098235414</c:v>
                </c:pt>
                <c:pt idx="75">
                  <c:v>0.93166332952660613</c:v>
                </c:pt>
                <c:pt idx="76">
                  <c:v>1.0398119908878927</c:v>
                </c:pt>
                <c:pt idx="77">
                  <c:v>1.001326118878106</c:v>
                </c:pt>
                <c:pt idx="78">
                  <c:v>0.9959222699408905</c:v>
                </c:pt>
                <c:pt idx="79">
                  <c:v>0.98339625932507291</c:v>
                </c:pt>
                <c:pt idx="80">
                  <c:v>1.0157476385815785</c:v>
                </c:pt>
                <c:pt idx="81">
                  <c:v>1.0079520265414466</c:v>
                </c:pt>
                <c:pt idx="82">
                  <c:v>0.97554069353516093</c:v>
                </c:pt>
                <c:pt idx="83">
                  <c:v>0.98898528384281137</c:v>
                </c:pt>
                <c:pt idx="84">
                  <c:v>1.0287030516865416</c:v>
                </c:pt>
                <c:pt idx="85">
                  <c:v>0.98002666738572397</c:v>
                </c:pt>
                <c:pt idx="86">
                  <c:v>1.0233060560375276</c:v>
                </c:pt>
                <c:pt idx="87">
                  <c:v>0.98619813998082262</c:v>
                </c:pt>
                <c:pt idx="88">
                  <c:v>0.99017229866209056</c:v>
                </c:pt>
                <c:pt idx="89">
                  <c:v>0.99680411534897739</c:v>
                </c:pt>
                <c:pt idx="90">
                  <c:v>1.0343507643767826</c:v>
                </c:pt>
                <c:pt idx="91">
                  <c:v>0.98160833877762821</c:v>
                </c:pt>
                <c:pt idx="92">
                  <c:v>1.0071189612079838</c:v>
                </c:pt>
                <c:pt idx="93">
                  <c:v>0.96202616451202483</c:v>
                </c:pt>
                <c:pt idx="94">
                  <c:v>1.042460033182538</c:v>
                </c:pt>
                <c:pt idx="95">
                  <c:v>0.9632918453540823</c:v>
                </c:pt>
                <c:pt idx="96">
                  <c:v>1.0470546457647396</c:v>
                </c:pt>
                <c:pt idx="97">
                  <c:v>0.95798397467039753</c:v>
                </c:pt>
                <c:pt idx="98">
                  <c:v>1.0243343107892857</c:v>
                </c:pt>
                <c:pt idx="99">
                  <c:v>0.99774475361523962</c:v>
                </c:pt>
                <c:pt idx="100">
                  <c:v>1.0056358992813901</c:v>
                </c:pt>
                <c:pt idx="101">
                  <c:v>0.9674570291478406</c:v>
                </c:pt>
                <c:pt idx="102">
                  <c:v>1.0441570487799843</c:v>
                </c:pt>
                <c:pt idx="103">
                  <c:v>0.96326207492466631</c:v>
                </c:pt>
                <c:pt idx="104">
                  <c:v>1.0190463893811308</c:v>
                </c:pt>
                <c:pt idx="105">
                  <c:v>1.0037838521103724</c:v>
                </c:pt>
                <c:pt idx="106">
                  <c:v>0.99464224995903339</c:v>
                </c:pt>
                <c:pt idx="107">
                  <c:v>0.98842455091976544</c:v>
                </c:pt>
                <c:pt idx="108">
                  <c:v>1.041365387945717</c:v>
                </c:pt>
                <c:pt idx="109">
                  <c:v>0.95787680614300086</c:v>
                </c:pt>
                <c:pt idx="110">
                  <c:v>1.0103129964304138</c:v>
                </c:pt>
                <c:pt idx="111">
                  <c:v>0.99550763288844502</c:v>
                </c:pt>
                <c:pt idx="112">
                  <c:v>1.0183022784051095</c:v>
                </c:pt>
                <c:pt idx="113">
                  <c:v>0.97215958185334661</c:v>
                </c:pt>
                <c:pt idx="114">
                  <c:v>1.0533850096433932</c:v>
                </c:pt>
                <c:pt idx="115">
                  <c:v>0.97366255317436157</c:v>
                </c:pt>
                <c:pt idx="116">
                  <c:v>0.98466443075396393</c:v>
                </c:pt>
                <c:pt idx="117">
                  <c:v>0.97628181664956748</c:v>
                </c:pt>
                <c:pt idx="118">
                  <c:v>1.0235052963773923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2512"/>
        <c:axId val="47818432"/>
      </c:lineChart>
      <c:catAx>
        <c:axId val="4787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7818432"/>
        <c:crosses val="autoZero"/>
        <c:auto val="1"/>
        <c:lblAlgn val="ctr"/>
        <c:lblOffset val="100"/>
        <c:noMultiLvlLbl val="0"/>
      </c:catAx>
      <c:valAx>
        <c:axId val="4781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87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Desempleo (Aditivo)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'Desempleo Descomp.Aditivo '!$C$4</c:f>
              <c:strCache>
                <c:ptCount val="1"/>
                <c:pt idx="0">
                  <c:v>Desempleo (Yt)</c:v>
                </c:pt>
              </c:strCache>
            </c:strRef>
          </c:tx>
          <c:spPr>
            <a:ln w="6350"/>
          </c:spPr>
          <c:marker>
            <c:symbol val="none"/>
          </c:marker>
          <c:val>
            <c:numRef>
              <c:f>'Desempleo Descomp.Aditivo '!$C$5:$C$124</c:f>
              <c:numCache>
                <c:formatCode>#,##0.0</c:formatCode>
                <c:ptCount val="120"/>
                <c:pt idx="0">
                  <c:v>16.738551303253406</c:v>
                </c:pt>
                <c:pt idx="1">
                  <c:v>17.152949148288997</c:v>
                </c:pt>
                <c:pt idx="2">
                  <c:v>15.937430572736625</c:v>
                </c:pt>
                <c:pt idx="3">
                  <c:v>14.549198996888052</c:v>
                </c:pt>
                <c:pt idx="4">
                  <c:v>14.242383592342675</c:v>
                </c:pt>
                <c:pt idx="5">
                  <c:v>15.238683493612207</c:v>
                </c:pt>
                <c:pt idx="6">
                  <c:v>15.136238262839811</c:v>
                </c:pt>
                <c:pt idx="7">
                  <c:v>14.515360314291655</c:v>
                </c:pt>
                <c:pt idx="8">
                  <c:v>14.237406005478789</c:v>
                </c:pt>
                <c:pt idx="9">
                  <c:v>14.425915334019068</c:v>
                </c:pt>
                <c:pt idx="10">
                  <c:v>13.583348268766709</c:v>
                </c:pt>
                <c:pt idx="11">
                  <c:v>13.700224203555972</c:v>
                </c:pt>
                <c:pt idx="12">
                  <c:v>17.851860407553673</c:v>
                </c:pt>
                <c:pt idx="13">
                  <c:v>16.287933265452185</c:v>
                </c:pt>
                <c:pt idx="14">
                  <c:v>14.866138378956945</c:v>
                </c:pt>
                <c:pt idx="15">
                  <c:v>16.143362577870963</c:v>
                </c:pt>
                <c:pt idx="16">
                  <c:v>14.529057756585953</c:v>
                </c:pt>
                <c:pt idx="17">
                  <c:v>16.199167455614319</c:v>
                </c:pt>
                <c:pt idx="18">
                  <c:v>15.419726644210124</c:v>
                </c:pt>
                <c:pt idx="19">
                  <c:v>15.768571337927263</c:v>
                </c:pt>
                <c:pt idx="20">
                  <c:v>14.52726072090795</c:v>
                </c:pt>
                <c:pt idx="21">
                  <c:v>14.375747462971237</c:v>
                </c:pt>
                <c:pt idx="22">
                  <c:v>14.72409612969366</c:v>
                </c:pt>
                <c:pt idx="23">
                  <c:v>15.541584315357346</c:v>
                </c:pt>
                <c:pt idx="24">
                  <c:v>16.071404004732948</c:v>
                </c:pt>
                <c:pt idx="25">
                  <c:v>16.176634270366876</c:v>
                </c:pt>
                <c:pt idx="26">
                  <c:v>12.924482881737543</c:v>
                </c:pt>
                <c:pt idx="27">
                  <c:v>14.791319184472428</c:v>
                </c:pt>
                <c:pt idx="28">
                  <c:v>12.892208126300286</c:v>
                </c:pt>
                <c:pt idx="29">
                  <c:v>14.03346939692082</c:v>
                </c:pt>
                <c:pt idx="30">
                  <c:v>14.294209258929122</c:v>
                </c:pt>
                <c:pt idx="31">
                  <c:v>14.574080667516679</c:v>
                </c:pt>
                <c:pt idx="32">
                  <c:v>14.282112283471152</c:v>
                </c:pt>
                <c:pt idx="33">
                  <c:v>13.612597495012812</c:v>
                </c:pt>
                <c:pt idx="34">
                  <c:v>12.916171598912909</c:v>
                </c:pt>
                <c:pt idx="35">
                  <c:v>12.090768442799233</c:v>
                </c:pt>
                <c:pt idx="36">
                  <c:v>16.999342010302964</c:v>
                </c:pt>
                <c:pt idx="37">
                  <c:v>15.688869251373147</c:v>
                </c:pt>
                <c:pt idx="38">
                  <c:v>13.618239111410468</c:v>
                </c:pt>
                <c:pt idx="39">
                  <c:v>14.674245735414122</c:v>
                </c:pt>
                <c:pt idx="40">
                  <c:v>13.752017051003346</c:v>
                </c:pt>
                <c:pt idx="41">
                  <c:v>13.988853614935174</c:v>
                </c:pt>
                <c:pt idx="42">
                  <c:v>12.94571390193008</c:v>
                </c:pt>
                <c:pt idx="43">
                  <c:v>13.077147580513286</c:v>
                </c:pt>
                <c:pt idx="44">
                  <c:v>12.513137161493642</c:v>
                </c:pt>
                <c:pt idx="45">
                  <c:v>12.593626677307086</c:v>
                </c:pt>
                <c:pt idx="46">
                  <c:v>11.77277234756165</c:v>
                </c:pt>
                <c:pt idx="47">
                  <c:v>12.071665519255285</c:v>
                </c:pt>
                <c:pt idx="48">
                  <c:v>13.215597236232263</c:v>
                </c:pt>
                <c:pt idx="49">
                  <c:v>14.228174230653167</c:v>
                </c:pt>
                <c:pt idx="50">
                  <c:v>12.948274934489106</c:v>
                </c:pt>
                <c:pt idx="51">
                  <c:v>12.061526118448683</c:v>
                </c:pt>
                <c:pt idx="52">
                  <c:v>12.306447842049712</c:v>
                </c:pt>
                <c:pt idx="53">
                  <c:v>11.526139521626565</c:v>
                </c:pt>
                <c:pt idx="54">
                  <c:v>11.99797197027784</c:v>
                </c:pt>
                <c:pt idx="55">
                  <c:v>11.754181494158008</c:v>
                </c:pt>
                <c:pt idx="56">
                  <c:v>11.173321837157344</c:v>
                </c:pt>
                <c:pt idx="57">
                  <c:v>9.9560407868695595</c:v>
                </c:pt>
                <c:pt idx="58">
                  <c:v>10.163216858920499</c:v>
                </c:pt>
                <c:pt idx="59">
                  <c:v>10.334137857954079</c:v>
                </c:pt>
                <c:pt idx="60">
                  <c:v>13.422526502660121</c:v>
                </c:pt>
                <c:pt idx="61">
                  <c:v>12.999178192681427</c:v>
                </c:pt>
                <c:pt idx="62">
                  <c:v>11.347890303796518</c:v>
                </c:pt>
                <c:pt idx="63">
                  <c:v>12.010157084749483</c:v>
                </c:pt>
                <c:pt idx="64">
                  <c:v>11.881079067732694</c:v>
                </c:pt>
                <c:pt idx="65">
                  <c:v>10.544741257046356</c:v>
                </c:pt>
                <c:pt idx="66">
                  <c:v>12.386491979010362</c:v>
                </c:pt>
                <c:pt idx="67">
                  <c:v>12.795884131388471</c:v>
                </c:pt>
                <c:pt idx="68">
                  <c:v>12.905498733743102</c:v>
                </c:pt>
                <c:pt idx="69">
                  <c:v>11.354886524622266</c:v>
                </c:pt>
                <c:pt idx="70">
                  <c:v>10.930711295016883</c:v>
                </c:pt>
                <c:pt idx="71">
                  <c:v>11.785157388944768</c:v>
                </c:pt>
                <c:pt idx="72">
                  <c:v>13.883015944084443</c:v>
                </c:pt>
                <c:pt idx="73">
                  <c:v>12.844781713967251</c:v>
                </c:pt>
                <c:pt idx="74">
                  <c:v>11.942158848138043</c:v>
                </c:pt>
                <c:pt idx="75">
                  <c:v>10.893403231722681</c:v>
                </c:pt>
                <c:pt idx="76">
                  <c:v>11.522642217160962</c:v>
                </c:pt>
                <c:pt idx="77">
                  <c:v>11.162157417764714</c:v>
                </c:pt>
                <c:pt idx="78">
                  <c:v>11.156805094012503</c:v>
                </c:pt>
                <c:pt idx="79">
                  <c:v>10.722557796252461</c:v>
                </c:pt>
                <c:pt idx="80">
                  <c:v>10.823304381310617</c:v>
                </c:pt>
                <c:pt idx="81">
                  <c:v>10.064204387300627</c:v>
                </c:pt>
                <c:pt idx="82">
                  <c:v>9.4056540032941136</c:v>
                </c:pt>
                <c:pt idx="83">
                  <c:v>9.8902379388991069</c:v>
                </c:pt>
                <c:pt idx="84">
                  <c:v>13.110013482615246</c:v>
                </c:pt>
                <c:pt idx="85">
                  <c:v>11.997659701718108</c:v>
                </c:pt>
                <c:pt idx="86">
                  <c:v>11.226441135364656</c:v>
                </c:pt>
                <c:pt idx="87">
                  <c:v>11.132919808758453</c:v>
                </c:pt>
                <c:pt idx="88">
                  <c:v>10.830906644043043</c:v>
                </c:pt>
                <c:pt idx="89">
                  <c:v>11.193493882460945</c:v>
                </c:pt>
                <c:pt idx="90">
                  <c:v>12.088557187072535</c:v>
                </c:pt>
                <c:pt idx="91">
                  <c:v>11.202883164324156</c:v>
                </c:pt>
                <c:pt idx="92">
                  <c:v>10.954094233971048</c:v>
                </c:pt>
                <c:pt idx="93">
                  <c:v>10.122937555268571</c:v>
                </c:pt>
                <c:pt idx="94">
                  <c:v>10.800034151426438</c:v>
                </c:pt>
                <c:pt idx="95">
                  <c:v>10.607665799353748</c:v>
                </c:pt>
                <c:pt idx="96">
                  <c:v>14.226348649185447</c:v>
                </c:pt>
                <c:pt idx="97">
                  <c:v>12.483617854829257</c:v>
                </c:pt>
                <c:pt idx="98">
                  <c:v>11.979678598387613</c:v>
                </c:pt>
                <c:pt idx="99">
                  <c:v>12.138419026702591</c:v>
                </c:pt>
                <c:pt idx="100">
                  <c:v>11.654635737077085</c:v>
                </c:pt>
                <c:pt idx="101">
                  <c:v>11.352128956274656</c:v>
                </c:pt>
                <c:pt idx="102">
                  <c:v>12.640940671043557</c:v>
                </c:pt>
                <c:pt idx="103">
                  <c:v>11.734088625882357</c:v>
                </c:pt>
                <c:pt idx="104">
                  <c:v>12.162652961684193</c:v>
                </c:pt>
                <c:pt idx="105">
                  <c:v>11.491771946383784</c:v>
                </c:pt>
                <c:pt idx="106">
                  <c:v>11.058923014793178</c:v>
                </c:pt>
                <c:pt idx="107">
                  <c:v>11.302422025524622</c:v>
                </c:pt>
                <c:pt idx="108">
                  <c:v>14.612465221141957</c:v>
                </c:pt>
                <c:pt idx="109">
                  <c:v>12.56237654515267</c:v>
                </c:pt>
                <c:pt idx="110">
                  <c:v>11.809021671430802</c:v>
                </c:pt>
                <c:pt idx="111">
                  <c:v>12.220088531182702</c:v>
                </c:pt>
                <c:pt idx="112">
                  <c:v>12.060768419018137</c:v>
                </c:pt>
                <c:pt idx="113">
                  <c:v>11.629879668862763</c:v>
                </c:pt>
                <c:pt idx="114">
                  <c:v>12.64604252216597</c:v>
                </c:pt>
                <c:pt idx="115">
                  <c:v>11.150500767687399</c:v>
                </c:pt>
                <c:pt idx="116">
                  <c:v>10.585833922298328</c:v>
                </c:pt>
                <c:pt idx="117">
                  <c:v>10.162409644876488</c:v>
                </c:pt>
                <c:pt idx="118">
                  <c:v>10.769780305857049</c:v>
                </c:pt>
                <c:pt idx="119">
                  <c:v>11.094937928967912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'Desempleo Descomp.Aditivo '!$I$4</c:f>
              <c:strCache>
                <c:ptCount val="1"/>
                <c:pt idx="0">
                  <c:v>T=Yde</c:v>
                </c:pt>
              </c:strCache>
            </c:strRef>
          </c:tx>
          <c:marker>
            <c:symbol val="none"/>
          </c:marker>
          <c:val>
            <c:numRef>
              <c:f>'Desempleo Descomp.Aditivo '!$I$5:$I$136</c:f>
              <c:numCache>
                <c:formatCode>0.000</c:formatCode>
                <c:ptCount val="132"/>
                <c:pt idx="0">
                  <c:v>15.173736152017762</c:v>
                </c:pt>
                <c:pt idx="1">
                  <c:v>15.134287474338159</c:v>
                </c:pt>
                <c:pt idx="2">
                  <c:v>15.094838796658557</c:v>
                </c:pt>
                <c:pt idx="3">
                  <c:v>15.055390118978956</c:v>
                </c:pt>
                <c:pt idx="4">
                  <c:v>15.015941441299352</c:v>
                </c:pt>
                <c:pt idx="5">
                  <c:v>14.976492763619751</c:v>
                </c:pt>
                <c:pt idx="6">
                  <c:v>14.937044085940149</c:v>
                </c:pt>
                <c:pt idx="7">
                  <c:v>14.897595408260548</c:v>
                </c:pt>
                <c:pt idx="8">
                  <c:v>14.858146730580945</c:v>
                </c:pt>
                <c:pt idx="9">
                  <c:v>14.818698052901343</c:v>
                </c:pt>
                <c:pt idx="10">
                  <c:v>14.779249375221742</c:v>
                </c:pt>
                <c:pt idx="11">
                  <c:v>14.739800697542139</c:v>
                </c:pt>
                <c:pt idx="12">
                  <c:v>14.700352019862537</c:v>
                </c:pt>
                <c:pt idx="13">
                  <c:v>14.660903342182936</c:v>
                </c:pt>
                <c:pt idx="14">
                  <c:v>14.621454664503332</c:v>
                </c:pt>
                <c:pt idx="15">
                  <c:v>14.582005986823731</c:v>
                </c:pt>
                <c:pt idx="16">
                  <c:v>14.542557309144129</c:v>
                </c:pt>
                <c:pt idx="17">
                  <c:v>14.503108631464526</c:v>
                </c:pt>
                <c:pt idx="18">
                  <c:v>14.463659953784925</c:v>
                </c:pt>
                <c:pt idx="19">
                  <c:v>14.424211276105323</c:v>
                </c:pt>
                <c:pt idx="20">
                  <c:v>14.38476259842572</c:v>
                </c:pt>
                <c:pt idx="21">
                  <c:v>14.345313920746118</c:v>
                </c:pt>
                <c:pt idx="22">
                  <c:v>14.305865243066517</c:v>
                </c:pt>
                <c:pt idx="23">
                  <c:v>14.266416565386915</c:v>
                </c:pt>
                <c:pt idx="24">
                  <c:v>14.226967887707312</c:v>
                </c:pt>
                <c:pt idx="25">
                  <c:v>14.187519210027711</c:v>
                </c:pt>
                <c:pt idx="26">
                  <c:v>14.148070532348109</c:v>
                </c:pt>
                <c:pt idx="27">
                  <c:v>14.108621854668506</c:v>
                </c:pt>
                <c:pt idx="28">
                  <c:v>14.069173176988905</c:v>
                </c:pt>
                <c:pt idx="29">
                  <c:v>14.029724499309303</c:v>
                </c:pt>
                <c:pt idx="30">
                  <c:v>13.9902758216297</c:v>
                </c:pt>
                <c:pt idx="31">
                  <c:v>13.950827143950098</c:v>
                </c:pt>
                <c:pt idx="32">
                  <c:v>13.911378466270497</c:v>
                </c:pt>
                <c:pt idx="33">
                  <c:v>13.871929788590894</c:v>
                </c:pt>
                <c:pt idx="34">
                  <c:v>13.832481110911292</c:v>
                </c:pt>
                <c:pt idx="35">
                  <c:v>13.793032433231691</c:v>
                </c:pt>
                <c:pt idx="36">
                  <c:v>13.753583755552089</c:v>
                </c:pt>
                <c:pt idx="37">
                  <c:v>13.714135077872486</c:v>
                </c:pt>
                <c:pt idx="38">
                  <c:v>13.674686400192885</c:v>
                </c:pt>
                <c:pt idx="39">
                  <c:v>13.635237722513283</c:v>
                </c:pt>
                <c:pt idx="40">
                  <c:v>13.59578904483368</c:v>
                </c:pt>
                <c:pt idx="41">
                  <c:v>13.556340367154078</c:v>
                </c:pt>
                <c:pt idx="42">
                  <c:v>13.516891689474477</c:v>
                </c:pt>
                <c:pt idx="43">
                  <c:v>13.477443011794874</c:v>
                </c:pt>
                <c:pt idx="44">
                  <c:v>13.437994334115272</c:v>
                </c:pt>
                <c:pt idx="45">
                  <c:v>13.398545656435671</c:v>
                </c:pt>
                <c:pt idx="46">
                  <c:v>13.359096978756067</c:v>
                </c:pt>
                <c:pt idx="47">
                  <c:v>13.319648301076466</c:v>
                </c:pt>
                <c:pt idx="48">
                  <c:v>13.280199623396864</c:v>
                </c:pt>
                <c:pt idx="49">
                  <c:v>13.240750945717263</c:v>
                </c:pt>
                <c:pt idx="50">
                  <c:v>13.20130226803766</c:v>
                </c:pt>
                <c:pt idx="51">
                  <c:v>13.161853590358058</c:v>
                </c:pt>
                <c:pt idx="52">
                  <c:v>13.122404912678457</c:v>
                </c:pt>
                <c:pt idx="53">
                  <c:v>13.082956234998854</c:v>
                </c:pt>
                <c:pt idx="54">
                  <c:v>13.043507557319252</c:v>
                </c:pt>
                <c:pt idx="55">
                  <c:v>13.004058879639651</c:v>
                </c:pt>
                <c:pt idx="56">
                  <c:v>12.964610201960049</c:v>
                </c:pt>
                <c:pt idx="57">
                  <c:v>12.925161524280446</c:v>
                </c:pt>
                <c:pt idx="58">
                  <c:v>12.885712846600844</c:v>
                </c:pt>
                <c:pt idx="59">
                  <c:v>12.846264168921241</c:v>
                </c:pt>
                <c:pt idx="60">
                  <c:v>12.80681549124164</c:v>
                </c:pt>
                <c:pt idx="61">
                  <c:v>12.767366813562038</c:v>
                </c:pt>
                <c:pt idx="62">
                  <c:v>12.727918135882437</c:v>
                </c:pt>
                <c:pt idx="63">
                  <c:v>12.688469458202833</c:v>
                </c:pt>
                <c:pt idx="64">
                  <c:v>12.649020780523232</c:v>
                </c:pt>
                <c:pt idx="65">
                  <c:v>12.609572102843631</c:v>
                </c:pt>
                <c:pt idx="66">
                  <c:v>12.570123425164027</c:v>
                </c:pt>
                <c:pt idx="67">
                  <c:v>12.530674747484426</c:v>
                </c:pt>
                <c:pt idx="68">
                  <c:v>12.491226069804824</c:v>
                </c:pt>
                <c:pt idx="69">
                  <c:v>12.451777392125223</c:v>
                </c:pt>
                <c:pt idx="70">
                  <c:v>12.41232871444562</c:v>
                </c:pt>
                <c:pt idx="71">
                  <c:v>12.372880036766018</c:v>
                </c:pt>
                <c:pt idx="72">
                  <c:v>12.333431359086415</c:v>
                </c:pt>
                <c:pt idx="73">
                  <c:v>12.293982681406813</c:v>
                </c:pt>
                <c:pt idx="74">
                  <c:v>12.254534003727212</c:v>
                </c:pt>
                <c:pt idx="75">
                  <c:v>12.21508532604761</c:v>
                </c:pt>
                <c:pt idx="76">
                  <c:v>12.175636648368007</c:v>
                </c:pt>
                <c:pt idx="77">
                  <c:v>12.136187970688406</c:v>
                </c:pt>
                <c:pt idx="78">
                  <c:v>12.096739293008802</c:v>
                </c:pt>
                <c:pt idx="79">
                  <c:v>12.057290615329201</c:v>
                </c:pt>
                <c:pt idx="80">
                  <c:v>12.0178419376496</c:v>
                </c:pt>
                <c:pt idx="81">
                  <c:v>11.978393259969998</c:v>
                </c:pt>
                <c:pt idx="82">
                  <c:v>11.938944582290397</c:v>
                </c:pt>
                <c:pt idx="83">
                  <c:v>11.899495904610793</c:v>
                </c:pt>
                <c:pt idx="84">
                  <c:v>11.860047226931192</c:v>
                </c:pt>
                <c:pt idx="85">
                  <c:v>11.820598549251589</c:v>
                </c:pt>
                <c:pt idx="86">
                  <c:v>11.781149871571987</c:v>
                </c:pt>
                <c:pt idx="87">
                  <c:v>11.741701193892386</c:v>
                </c:pt>
                <c:pt idx="88">
                  <c:v>11.702252516212784</c:v>
                </c:pt>
                <c:pt idx="89">
                  <c:v>11.662803838533181</c:v>
                </c:pt>
                <c:pt idx="90">
                  <c:v>11.623355160853579</c:v>
                </c:pt>
                <c:pt idx="91">
                  <c:v>11.583906483173976</c:v>
                </c:pt>
                <c:pt idx="92">
                  <c:v>11.544457805494375</c:v>
                </c:pt>
                <c:pt idx="93">
                  <c:v>11.505009127814773</c:v>
                </c:pt>
                <c:pt idx="94">
                  <c:v>11.465560450135172</c:v>
                </c:pt>
                <c:pt idx="95">
                  <c:v>11.42611177245557</c:v>
                </c:pt>
                <c:pt idx="96">
                  <c:v>11.386663094775967</c:v>
                </c:pt>
                <c:pt idx="97">
                  <c:v>11.347214417096366</c:v>
                </c:pt>
                <c:pt idx="98">
                  <c:v>11.307765739416762</c:v>
                </c:pt>
                <c:pt idx="99">
                  <c:v>11.268317061737161</c:v>
                </c:pt>
                <c:pt idx="100">
                  <c:v>11.228868384057559</c:v>
                </c:pt>
                <c:pt idx="101">
                  <c:v>11.189419706377958</c:v>
                </c:pt>
                <c:pt idx="102">
                  <c:v>11.149971028698355</c:v>
                </c:pt>
                <c:pt idx="103">
                  <c:v>11.110522351018753</c:v>
                </c:pt>
                <c:pt idx="104">
                  <c:v>11.07107367333915</c:v>
                </c:pt>
                <c:pt idx="105">
                  <c:v>11.031624995659548</c:v>
                </c:pt>
                <c:pt idx="106">
                  <c:v>10.992176317979947</c:v>
                </c:pt>
                <c:pt idx="107">
                  <c:v>10.952727640300346</c:v>
                </c:pt>
                <c:pt idx="108">
                  <c:v>10.913278962620744</c:v>
                </c:pt>
                <c:pt idx="109">
                  <c:v>10.873830284941141</c:v>
                </c:pt>
                <c:pt idx="110">
                  <c:v>10.834381607261538</c:v>
                </c:pt>
                <c:pt idx="111">
                  <c:v>10.794932929581936</c:v>
                </c:pt>
                <c:pt idx="112">
                  <c:v>10.755484251902335</c:v>
                </c:pt>
                <c:pt idx="113">
                  <c:v>10.716035574222733</c:v>
                </c:pt>
                <c:pt idx="114">
                  <c:v>10.676586896543132</c:v>
                </c:pt>
                <c:pt idx="115">
                  <c:v>10.637138218863528</c:v>
                </c:pt>
                <c:pt idx="116">
                  <c:v>10.597689541183927</c:v>
                </c:pt>
                <c:pt idx="117">
                  <c:v>10.558240863504324</c:v>
                </c:pt>
                <c:pt idx="118">
                  <c:v>10.518792185824722</c:v>
                </c:pt>
                <c:pt idx="119">
                  <c:v>10.479343508145121</c:v>
                </c:pt>
                <c:pt idx="120">
                  <c:v>10.439894830465519</c:v>
                </c:pt>
                <c:pt idx="121">
                  <c:v>10.400446152785918</c:v>
                </c:pt>
                <c:pt idx="122">
                  <c:v>10.360997475106315</c:v>
                </c:pt>
                <c:pt idx="123">
                  <c:v>10.321548797426711</c:v>
                </c:pt>
                <c:pt idx="124">
                  <c:v>10.28210011974711</c:v>
                </c:pt>
                <c:pt idx="125">
                  <c:v>10.242651442067508</c:v>
                </c:pt>
                <c:pt idx="126">
                  <c:v>10.203202764387907</c:v>
                </c:pt>
                <c:pt idx="127">
                  <c:v>10.163754086708305</c:v>
                </c:pt>
                <c:pt idx="128">
                  <c:v>10.124305409028702</c:v>
                </c:pt>
                <c:pt idx="129">
                  <c:v>10.084856731349101</c:v>
                </c:pt>
                <c:pt idx="130">
                  <c:v>10.045408053669497</c:v>
                </c:pt>
                <c:pt idx="131">
                  <c:v>10.005959375989896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'Desempleo Descomp.Aditivo '!$J$4</c:f>
              <c:strCache>
                <c:ptCount val="1"/>
                <c:pt idx="0">
                  <c:v>Ye=T+Sn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'Desempleo Descomp.Aditivo '!$J$5:$J$136</c:f>
              <c:numCache>
                <c:formatCode>0.000</c:formatCode>
                <c:ptCount val="132"/>
                <c:pt idx="0">
                  <c:v>17.237598897045366</c:v>
                </c:pt>
                <c:pt idx="1">
                  <c:v>16.322662686549648</c:v>
                </c:pt>
                <c:pt idx="2">
                  <c:v>14.914930915028414</c:v>
                </c:pt>
                <c:pt idx="3">
                  <c:v>15.290250053214429</c:v>
                </c:pt>
                <c:pt idx="4">
                  <c:v>14.768490223366451</c:v>
                </c:pt>
                <c:pt idx="5">
                  <c:v>14.77638086832731</c:v>
                </c:pt>
                <c:pt idx="6">
                  <c:v>15.120743185136167</c:v>
                </c:pt>
                <c:pt idx="7">
                  <c:v>14.898845720954387</c:v>
                </c:pt>
                <c:pt idx="8">
                  <c:v>14.614655276939441</c:v>
                </c:pt>
                <c:pt idx="9">
                  <c:v>13.984984727870504</c:v>
                </c:pt>
                <c:pt idx="10">
                  <c:v>13.672774539108378</c:v>
                </c:pt>
                <c:pt idx="11">
                  <c:v>13.878904003818906</c:v>
                </c:pt>
                <c:pt idx="12">
                  <c:v>16.764214764890141</c:v>
                </c:pt>
                <c:pt idx="13">
                  <c:v>15.849278554394425</c:v>
                </c:pt>
                <c:pt idx="14">
                  <c:v>14.441546782873189</c:v>
                </c:pt>
                <c:pt idx="15">
                  <c:v>14.816865921059204</c:v>
                </c:pt>
                <c:pt idx="16">
                  <c:v>14.295106091211228</c:v>
                </c:pt>
                <c:pt idx="17">
                  <c:v>14.302996736172085</c:v>
                </c:pt>
                <c:pt idx="18">
                  <c:v>14.647359052980942</c:v>
                </c:pt>
                <c:pt idx="19">
                  <c:v>14.425461588799163</c:v>
                </c:pt>
                <c:pt idx="20">
                  <c:v>14.141271144784216</c:v>
                </c:pt>
                <c:pt idx="21">
                  <c:v>13.511600595715279</c:v>
                </c:pt>
                <c:pt idx="22">
                  <c:v>13.199390406953153</c:v>
                </c:pt>
                <c:pt idx="23">
                  <c:v>13.405519871663683</c:v>
                </c:pt>
                <c:pt idx="24">
                  <c:v>16.290830632734917</c:v>
                </c:pt>
                <c:pt idx="25">
                  <c:v>15.375894422239201</c:v>
                </c:pt>
                <c:pt idx="26">
                  <c:v>13.968162650717966</c:v>
                </c:pt>
                <c:pt idx="27">
                  <c:v>14.343481788903979</c:v>
                </c:pt>
                <c:pt idx="28">
                  <c:v>13.821721959056003</c:v>
                </c:pt>
                <c:pt idx="29">
                  <c:v>13.829612604016862</c:v>
                </c:pt>
                <c:pt idx="30">
                  <c:v>14.173974920825717</c:v>
                </c:pt>
                <c:pt idx="31">
                  <c:v>13.952077456643938</c:v>
                </c:pt>
                <c:pt idx="32">
                  <c:v>13.667887012628993</c:v>
                </c:pt>
                <c:pt idx="33">
                  <c:v>13.038216463560055</c:v>
                </c:pt>
                <c:pt idx="34">
                  <c:v>12.726006274797928</c:v>
                </c:pt>
                <c:pt idx="35">
                  <c:v>12.932135739508459</c:v>
                </c:pt>
                <c:pt idx="36">
                  <c:v>15.817446500579695</c:v>
                </c:pt>
                <c:pt idx="37">
                  <c:v>14.902510290083976</c:v>
                </c:pt>
                <c:pt idx="38">
                  <c:v>13.494778518562741</c:v>
                </c:pt>
                <c:pt idx="39">
                  <c:v>13.870097656748756</c:v>
                </c:pt>
                <c:pt idx="40">
                  <c:v>13.348337826900778</c:v>
                </c:pt>
                <c:pt idx="41">
                  <c:v>13.356228471861638</c:v>
                </c:pt>
                <c:pt idx="42">
                  <c:v>13.700590788670494</c:v>
                </c:pt>
                <c:pt idx="43">
                  <c:v>13.478693324488713</c:v>
                </c:pt>
                <c:pt idx="44">
                  <c:v>13.194502880473769</c:v>
                </c:pt>
                <c:pt idx="45">
                  <c:v>12.564832331404832</c:v>
                </c:pt>
                <c:pt idx="46">
                  <c:v>12.252622142642704</c:v>
                </c:pt>
                <c:pt idx="47">
                  <c:v>12.458751607353234</c:v>
                </c:pt>
                <c:pt idx="48">
                  <c:v>15.344062368424471</c:v>
                </c:pt>
                <c:pt idx="49">
                  <c:v>14.429126157928753</c:v>
                </c:pt>
                <c:pt idx="50">
                  <c:v>13.021394386407517</c:v>
                </c:pt>
                <c:pt idx="51">
                  <c:v>13.396713524593531</c:v>
                </c:pt>
                <c:pt idx="52">
                  <c:v>12.874953694745555</c:v>
                </c:pt>
                <c:pt idx="53">
                  <c:v>12.882844339706413</c:v>
                </c:pt>
                <c:pt idx="54">
                  <c:v>13.22720665651527</c:v>
                </c:pt>
                <c:pt idx="55">
                  <c:v>13.00530919233349</c:v>
                </c:pt>
                <c:pt idx="56">
                  <c:v>12.721118748318545</c:v>
                </c:pt>
                <c:pt idx="57">
                  <c:v>12.091448199249607</c:v>
                </c:pt>
                <c:pt idx="58">
                  <c:v>11.779238010487479</c:v>
                </c:pt>
                <c:pt idx="59">
                  <c:v>11.985367475198009</c:v>
                </c:pt>
                <c:pt idx="60">
                  <c:v>14.870678236269246</c:v>
                </c:pt>
                <c:pt idx="61">
                  <c:v>13.955742025773528</c:v>
                </c:pt>
                <c:pt idx="62">
                  <c:v>12.548010254252294</c:v>
                </c:pt>
                <c:pt idx="63">
                  <c:v>12.923329392438307</c:v>
                </c:pt>
                <c:pt idx="64">
                  <c:v>12.40156956259033</c:v>
                </c:pt>
                <c:pt idx="65">
                  <c:v>12.40946020755119</c:v>
                </c:pt>
                <c:pt idx="66">
                  <c:v>12.753822524360045</c:v>
                </c:pt>
                <c:pt idx="67">
                  <c:v>12.531925060178265</c:v>
                </c:pt>
                <c:pt idx="68">
                  <c:v>12.247734616163321</c:v>
                </c:pt>
                <c:pt idx="69">
                  <c:v>11.618064067094384</c:v>
                </c:pt>
                <c:pt idx="70">
                  <c:v>11.305853878332254</c:v>
                </c:pt>
                <c:pt idx="71">
                  <c:v>11.511983343042786</c:v>
                </c:pt>
                <c:pt idx="72">
                  <c:v>14.397294104114021</c:v>
                </c:pt>
                <c:pt idx="73">
                  <c:v>13.482357893618303</c:v>
                </c:pt>
                <c:pt idx="74">
                  <c:v>12.074626122097069</c:v>
                </c:pt>
                <c:pt idx="75">
                  <c:v>12.449945260283084</c:v>
                </c:pt>
                <c:pt idx="76">
                  <c:v>11.928185430435105</c:v>
                </c:pt>
                <c:pt idx="77">
                  <c:v>11.936076075395965</c:v>
                </c:pt>
                <c:pt idx="78">
                  <c:v>12.28043839220482</c:v>
                </c:pt>
                <c:pt idx="79">
                  <c:v>12.05854092802304</c:v>
                </c:pt>
                <c:pt idx="80">
                  <c:v>11.774350484008096</c:v>
                </c:pt>
                <c:pt idx="81">
                  <c:v>11.144679934939159</c:v>
                </c:pt>
                <c:pt idx="82">
                  <c:v>10.832469746177033</c:v>
                </c:pt>
                <c:pt idx="83">
                  <c:v>11.038599210887561</c:v>
                </c:pt>
                <c:pt idx="84">
                  <c:v>13.923909971958798</c:v>
                </c:pt>
                <c:pt idx="85">
                  <c:v>13.008973761463078</c:v>
                </c:pt>
                <c:pt idx="86">
                  <c:v>11.601241989941844</c:v>
                </c:pt>
                <c:pt idx="87">
                  <c:v>11.976561128127859</c:v>
                </c:pt>
                <c:pt idx="88">
                  <c:v>11.454801298279882</c:v>
                </c:pt>
                <c:pt idx="89">
                  <c:v>11.46269194324074</c:v>
                </c:pt>
                <c:pt idx="90">
                  <c:v>11.807054260049597</c:v>
                </c:pt>
                <c:pt idx="91">
                  <c:v>11.585156795867816</c:v>
                </c:pt>
                <c:pt idx="92">
                  <c:v>11.300966351852871</c:v>
                </c:pt>
                <c:pt idx="93">
                  <c:v>10.671295802783934</c:v>
                </c:pt>
                <c:pt idx="94">
                  <c:v>10.359085614021808</c:v>
                </c:pt>
                <c:pt idx="95">
                  <c:v>10.565215078732338</c:v>
                </c:pt>
                <c:pt idx="96">
                  <c:v>13.450525839803573</c:v>
                </c:pt>
                <c:pt idx="97">
                  <c:v>12.535589629307855</c:v>
                </c:pt>
                <c:pt idx="98">
                  <c:v>11.127857857786619</c:v>
                </c:pt>
                <c:pt idx="99">
                  <c:v>11.503176995972634</c:v>
                </c:pt>
                <c:pt idx="100">
                  <c:v>10.981417166124658</c:v>
                </c:pt>
                <c:pt idx="101">
                  <c:v>10.989307811085517</c:v>
                </c:pt>
                <c:pt idx="102">
                  <c:v>11.333670127894372</c:v>
                </c:pt>
                <c:pt idx="103">
                  <c:v>11.111772663712593</c:v>
                </c:pt>
                <c:pt idx="104">
                  <c:v>10.827582219697646</c:v>
                </c:pt>
                <c:pt idx="105">
                  <c:v>10.197911670628709</c:v>
                </c:pt>
                <c:pt idx="106">
                  <c:v>9.8857014818665832</c:v>
                </c:pt>
                <c:pt idx="107">
                  <c:v>10.091830946577113</c:v>
                </c:pt>
                <c:pt idx="108">
                  <c:v>12.97714170764835</c:v>
                </c:pt>
                <c:pt idx="109">
                  <c:v>12.062205497152631</c:v>
                </c:pt>
                <c:pt idx="110">
                  <c:v>10.654473725631394</c:v>
                </c:pt>
                <c:pt idx="111">
                  <c:v>11.029792863817409</c:v>
                </c:pt>
                <c:pt idx="112">
                  <c:v>10.508033033969433</c:v>
                </c:pt>
                <c:pt idx="113">
                  <c:v>10.515923678930292</c:v>
                </c:pt>
                <c:pt idx="114">
                  <c:v>10.860285995739149</c:v>
                </c:pt>
                <c:pt idx="115">
                  <c:v>10.638388531557368</c:v>
                </c:pt>
                <c:pt idx="116">
                  <c:v>10.354198087542423</c:v>
                </c:pt>
                <c:pt idx="117">
                  <c:v>9.7245275384734846</c:v>
                </c:pt>
                <c:pt idx="118">
                  <c:v>9.4123173497113584</c:v>
                </c:pt>
                <c:pt idx="119">
                  <c:v>9.6184468144218886</c:v>
                </c:pt>
                <c:pt idx="120">
                  <c:v>12.503757575493125</c:v>
                </c:pt>
                <c:pt idx="121">
                  <c:v>11.588821364997408</c:v>
                </c:pt>
                <c:pt idx="122">
                  <c:v>10.181089593476171</c:v>
                </c:pt>
                <c:pt idx="123">
                  <c:v>10.556408731662184</c:v>
                </c:pt>
                <c:pt idx="124">
                  <c:v>10.034648901814208</c:v>
                </c:pt>
                <c:pt idx="125">
                  <c:v>10.042539546775068</c:v>
                </c:pt>
                <c:pt idx="126">
                  <c:v>10.386901863583924</c:v>
                </c:pt>
                <c:pt idx="127">
                  <c:v>10.165004399402145</c:v>
                </c:pt>
                <c:pt idx="128">
                  <c:v>9.8808139553871985</c:v>
                </c:pt>
                <c:pt idx="129">
                  <c:v>9.2511434063182616</c:v>
                </c:pt>
                <c:pt idx="130">
                  <c:v>8.9389332175561336</c:v>
                </c:pt>
                <c:pt idx="131">
                  <c:v>9.1450626822666639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5552"/>
        <c:axId val="47821312"/>
      </c:lineChart>
      <c:catAx>
        <c:axId val="8821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 </a:t>
                </a:r>
              </a:p>
            </c:rich>
          </c:tx>
          <c:overlay val="0"/>
        </c:title>
        <c:majorTickMark val="none"/>
        <c:minorTickMark val="none"/>
        <c:tickLblPos val="nextTo"/>
        <c:crossAx val="47821312"/>
        <c:crosses val="autoZero"/>
        <c:auto val="1"/>
        <c:lblAlgn val="ctr"/>
        <c:lblOffset val="100"/>
        <c:noMultiLvlLbl val="0"/>
      </c:catAx>
      <c:valAx>
        <c:axId val="4782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8821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Indice estacional normalizado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'Indice Estacional '!$N$22</c:f>
              <c:strCache>
                <c:ptCount val="1"/>
                <c:pt idx="0">
                  <c:v>Sn</c:v>
                </c:pt>
              </c:strCache>
            </c:strRef>
          </c:tx>
          <c:marker>
            <c:symbol val="none"/>
          </c:marker>
          <c:val>
            <c:numRef>
              <c:f>'Indice Estacional '!$N$23:$N$34</c:f>
              <c:numCache>
                <c:formatCode>0.000</c:formatCode>
                <c:ptCount val="12"/>
                <c:pt idx="0">
                  <c:v>2.0638627450276057</c:v>
                </c:pt>
                <c:pt idx="1">
                  <c:v>1.1883752122114903</c:v>
                </c:pt>
                <c:pt idx="2">
                  <c:v>-0.17990788163014332</c:v>
                </c:pt>
                <c:pt idx="3">
                  <c:v>0.23485993423547258</c:v>
                </c:pt>
                <c:pt idx="4">
                  <c:v>-0.24745121793290237</c:v>
                </c:pt>
                <c:pt idx="5">
                  <c:v>-0.20011189529244036</c:v>
                </c:pt>
                <c:pt idx="6">
                  <c:v>0.1836990991960169</c:v>
                </c:pt>
                <c:pt idx="7">
                  <c:v>1.2503126938387061E-3</c:v>
                </c:pt>
                <c:pt idx="8">
                  <c:v>-0.24349145364150276</c:v>
                </c:pt>
                <c:pt idx="9">
                  <c:v>-0.83371332503083984</c:v>
                </c:pt>
                <c:pt idx="10">
                  <c:v>-1.1064748361133647</c:v>
                </c:pt>
                <c:pt idx="11">
                  <c:v>-0.86089669372323163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7088"/>
        <c:axId val="47823616"/>
      </c:lineChart>
      <c:catAx>
        <c:axId val="8821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47823616"/>
        <c:crosses val="autoZero"/>
        <c:auto val="1"/>
        <c:lblAlgn val="ctr"/>
        <c:lblOffset val="100"/>
        <c:noMultiLvlLbl val="0"/>
      </c:catAx>
      <c:valAx>
        <c:axId val="4782361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8821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Factor irregular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'Desempleo Descomp.Aditivo '!$M$4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'Desempleo Descomp.Aditivo '!$M$5:$M$123</c:f>
              <c:numCache>
                <c:formatCode>0.000</c:formatCode>
                <c:ptCount val="119"/>
                <c:pt idx="1">
                  <c:v>0.37904028652081517</c:v>
                </c:pt>
                <c:pt idx="2">
                  <c:v>0.65192130333448373</c:v>
                </c:pt>
                <c:pt idx="3">
                  <c:v>-0.65949837977906312</c:v>
                </c:pt>
                <c:pt idx="4">
                  <c:v>-0.25782161033535722</c:v>
                </c:pt>
                <c:pt idx="5">
                  <c:v>0.47840560129664195</c:v>
                </c:pt>
                <c:pt idx="6">
                  <c:v>-1.5942354404958912E-2</c:v>
                </c:pt>
                <c:pt idx="7">
                  <c:v>-0.13507220652281879</c:v>
                </c:pt>
                <c:pt idx="8">
                  <c:v>-0.27064791413571204</c:v>
                </c:pt>
                <c:pt idx="9">
                  <c:v>0.44951225136648293</c:v>
                </c:pt>
                <c:pt idx="10">
                  <c:v>-0.14703444885632244</c:v>
                </c:pt>
                <c:pt idx="11">
                  <c:v>-0.45185965761591024</c:v>
                </c:pt>
                <c:pt idx="12">
                  <c:v>0.63843879151074567</c:v>
                </c:pt>
                <c:pt idx="13">
                  <c:v>-0.21164260554392256</c:v>
                </c:pt>
                <c:pt idx="14">
                  <c:v>-0.30532272523400239</c:v>
                </c:pt>
                <c:pt idx="15">
                  <c:v>0.66481668405501237</c:v>
                </c:pt>
                <c:pt idx="16">
                  <c:v>-0.91825468183484737</c:v>
                </c:pt>
                <c:pt idx="17">
                  <c:v>0.92867406076018655</c:v>
                </c:pt>
                <c:pt idx="18">
                  <c:v>-0.56484842870398988</c:v>
                </c:pt>
                <c:pt idx="19">
                  <c:v>0.50928744363442802</c:v>
                </c:pt>
                <c:pt idx="20">
                  <c:v>-0.47842582137886325</c:v>
                </c:pt>
                <c:pt idx="21">
                  <c:v>-6.080052145077508E-2</c:v>
                </c:pt>
                <c:pt idx="22">
                  <c:v>1.6400044843797756E-2</c:v>
                </c:pt>
                <c:pt idx="23">
                  <c:v>0.98894993088292904</c:v>
                </c:pt>
                <c:pt idx="24">
                  <c:v>-1.1252191826084252</c:v>
                </c:pt>
                <c:pt idx="25">
                  <c:v>0.95486203107924739</c:v>
                </c:pt>
                <c:pt idx="26">
                  <c:v>-1.1119789272189902</c:v>
                </c:pt>
                <c:pt idx="27">
                  <c:v>0.95628946429101269</c:v>
                </c:pt>
                <c:pt idx="28">
                  <c:v>-0.83690728466128006</c:v>
                </c:pt>
                <c:pt idx="29">
                  <c:v>0.40566436015340912</c:v>
                </c:pt>
                <c:pt idx="30">
                  <c:v>-0.19513044252329631</c:v>
                </c:pt>
                <c:pt idx="31">
                  <c:v>0.16984893759997277</c:v>
                </c:pt>
                <c:pt idx="32">
                  <c:v>1.0688766452939702E-2</c:v>
                </c:pt>
                <c:pt idx="33">
                  <c:v>0.11479048931612529</c:v>
                </c:pt>
                <c:pt idx="34">
                  <c:v>0.21577230449547655</c:v>
                </c:pt>
                <c:pt idx="35">
                  <c:v>-1.0182651424189004</c:v>
                </c:pt>
                <c:pt idx="36">
                  <c:v>0.80626645162219757</c:v>
                </c:pt>
                <c:pt idx="37">
                  <c:v>8.9120606669115587E-2</c:v>
                </c:pt>
                <c:pt idx="38">
                  <c:v>-0.44786195141969465</c:v>
                </c:pt>
                <c:pt idx="39">
                  <c:v>0.36038544679347889</c:v>
                </c:pt>
                <c:pt idx="40">
                  <c:v>-0.20980492451125521</c:v>
                </c:pt>
                <c:pt idx="41">
                  <c:v>0.53881598292830601</c:v>
                </c:pt>
                <c:pt idx="42">
                  <c:v>-0.58027772419297874</c:v>
                </c:pt>
                <c:pt idx="43">
                  <c:v>0.21105037258989512</c:v>
                </c:pt>
                <c:pt idx="44">
                  <c:v>-0.32999334662902652</c:v>
                </c:pt>
                <c:pt idx="45">
                  <c:v>0.40626806862189585</c:v>
                </c:pt>
                <c:pt idx="46">
                  <c:v>-0.20046928265547059</c:v>
                </c:pt>
                <c:pt idx="47">
                  <c:v>0.6113809170257879</c:v>
                </c:pt>
                <c:pt idx="48">
                  <c:v>-1.2229640830036268</c:v>
                </c:pt>
                <c:pt idx="49">
                  <c:v>0.59989357651981534</c:v>
                </c:pt>
                <c:pt idx="50">
                  <c:v>0.46330014319453794</c:v>
                </c:pt>
                <c:pt idx="51">
                  <c:v>-0.67624983589181475</c:v>
                </c:pt>
                <c:pt idx="52">
                  <c:v>0.51829350627767035</c:v>
                </c:pt>
                <c:pt idx="53">
                  <c:v>-0.30522303240880788</c:v>
                </c:pt>
                <c:pt idx="54">
                  <c:v>4.9787714593490406E-2</c:v>
                </c:pt>
                <c:pt idx="55">
                  <c:v>9.1592067015888956E-2</c:v>
                </c:pt>
                <c:pt idx="56">
                  <c:v>9.6980429411042124E-2</c:v>
                </c:pt>
                <c:pt idx="57">
                  <c:v>-0.36899892067730455</c:v>
                </c:pt>
                <c:pt idx="58">
                  <c:v>0.18486490883000606</c:v>
                </c:pt>
                <c:pt idx="59">
                  <c:v>-7.9428783103918432E-2</c:v>
                </c:pt>
                <c:pt idx="60">
                  <c:v>-9.6170005627406185E-2</c:v>
                </c:pt>
                <c:pt idx="61">
                  <c:v>0.24504800596023268</c:v>
                </c:pt>
                <c:pt idx="62">
                  <c:v>-0.1768345867102088</c:v>
                </c:pt>
                <c:pt idx="63">
                  <c:v>-3.5244723354744933E-2</c:v>
                </c:pt>
                <c:pt idx="64">
                  <c:v>0.57897008949279472</c:v>
                </c:pt>
                <c:pt idx="65">
                  <c:v>-0.94720562026744959</c:v>
                </c:pt>
                <c:pt idx="66">
                  <c:v>0.288699596198421</c:v>
                </c:pt>
                <c:pt idx="67">
                  <c:v>7.9161523396770989E-2</c:v>
                </c:pt>
                <c:pt idx="68">
                  <c:v>0.43824890214049128</c:v>
                </c:pt>
                <c:pt idx="69">
                  <c:v>-0.26965887306954822</c:v>
                </c:pt>
                <c:pt idx="70">
                  <c:v>-0.25342722335353568</c:v>
                </c:pt>
                <c:pt idx="71">
                  <c:v>0.47858961171630432</c:v>
                </c:pt>
                <c:pt idx="72">
                  <c:v>-0.22138472877002852</c:v>
                </c:pt>
                <c:pt idx="73">
                  <c:v>-0.20946897510450019</c:v>
                </c:pt>
                <c:pt idx="74">
                  <c:v>0.64306122009780076</c:v>
                </c:pt>
                <c:pt idx="75">
                  <c:v>-0.85835785662921182</c:v>
                </c:pt>
                <c:pt idx="76">
                  <c:v>0.50645808654778912</c:v>
                </c:pt>
                <c:pt idx="77">
                  <c:v>-6.220267932013912E-3</c:v>
                </c:pt>
                <c:pt idx="78">
                  <c:v>-4.5788268994267911E-2</c:v>
                </c:pt>
                <c:pt idx="79">
                  <c:v>-0.19909562088378752</c:v>
                </c:pt>
                <c:pt idx="80">
                  <c:v>0.17145549133805105</c:v>
                </c:pt>
                <c:pt idx="81">
                  <c:v>7.2303583434444763E-2</c:v>
                </c:pt>
                <c:pt idx="82">
                  <c:v>-0.20826488871295079</c:v>
                </c:pt>
                <c:pt idx="83">
                  <c:v>-1.8670103916812453E-2</c:v>
                </c:pt>
                <c:pt idx="84">
                  <c:v>0.1772941176821069</c:v>
                </c:pt>
                <c:pt idx="85">
                  <c:v>-0.27797692518973349</c:v>
                </c:pt>
                <c:pt idx="86">
                  <c:v>0.3684512233199998</c:v>
                </c:pt>
                <c:pt idx="87">
                  <c:v>-0.22952904330826129</c:v>
                </c:pt>
                <c:pt idx="88">
                  <c:v>-4.4983309441492536E-2</c:v>
                </c:pt>
                <c:pt idx="89">
                  <c:v>-6.5334798115229603E-2</c:v>
                </c:pt>
                <c:pt idx="90">
                  <c:v>0.4048258487897769</c:v>
                </c:pt>
                <c:pt idx="91">
                  <c:v>-0.23305935740947822</c:v>
                </c:pt>
                <c:pt idx="92">
                  <c:v>7.8962547765125735E-2</c:v>
                </c:pt>
                <c:pt idx="93">
                  <c:v>-0.39693097151784451</c:v>
                </c:pt>
                <c:pt idx="94">
                  <c:v>0.46260153390107089</c:v>
                </c:pt>
                <c:pt idx="95">
                  <c:v>-0.37728996851456092</c:v>
                </c:pt>
                <c:pt idx="96">
                  <c:v>0.52038889087364493</c:v>
                </c:pt>
                <c:pt idx="97">
                  <c:v>-0.57719569964668815</c:v>
                </c:pt>
                <c:pt idx="98">
                  <c:v>0.37345707498354308</c:v>
                </c:pt>
                <c:pt idx="99">
                  <c:v>-8.4851750031168849E-2</c:v>
                </c:pt>
                <c:pt idx="100">
                  <c:v>0.11612465532858585</c:v>
                </c:pt>
                <c:pt idx="101">
                  <c:v>-0.41828227457444456</c:v>
                </c:pt>
                <c:pt idx="102">
                  <c:v>0.54313465964648877</c:v>
                </c:pt>
                <c:pt idx="103">
                  <c:v>-0.46590312026540093</c:v>
                </c:pt>
                <c:pt idx="104">
                  <c:v>0.25132174868275148</c:v>
                </c:pt>
                <c:pt idx="105">
                  <c:v>2.6476092199002155E-2</c:v>
                </c:pt>
                <c:pt idx="106">
                  <c:v>-5.2669429616464258E-2</c:v>
                </c:pt>
                <c:pt idx="107">
                  <c:v>-0.1291209628417278</c:v>
                </c:pt>
                <c:pt idx="108">
                  <c:v>0.51996163334655487</c:v>
                </c:pt>
                <c:pt idx="109">
                  <c:v>-0.59650978776431174</c:v>
                </c:pt>
                <c:pt idx="110">
                  <c:v>0.20620972541116112</c:v>
                </c:pt>
                <c:pt idx="111">
                  <c:v>-0.10889733203917551</c:v>
                </c:pt>
                <c:pt idx="112">
                  <c:v>0.26707303759988155</c:v>
                </c:pt>
                <c:pt idx="113">
                  <c:v>-0.37019331053686133</c:v>
                </c:pt>
                <c:pt idx="114">
                  <c:v>0.6484816089303802</c:v>
                </c:pt>
                <c:pt idx="115">
                  <c:v>-0.33105596297422102</c:v>
                </c:pt>
                <c:pt idx="116">
                  <c:v>-0.16224089100707556</c:v>
                </c:pt>
                <c:pt idx="117">
                  <c:v>-0.23777819269852907</c:v>
                </c:pt>
                <c:pt idx="118">
                  <c:v>0.26685089711411791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8112"/>
        <c:axId val="89489984"/>
      </c:lineChart>
      <c:catAx>
        <c:axId val="88218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9489984"/>
        <c:crosses val="autoZero"/>
        <c:auto val="1"/>
        <c:lblAlgn val="ctr"/>
        <c:lblOffset val="100"/>
        <c:noMultiLvlLbl val="0"/>
      </c:catAx>
      <c:valAx>
        <c:axId val="8948998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882181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Tiempo  Curva de regresión ajustada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Desempleo (Yt)</c:v>
          </c:tx>
          <c:spPr>
            <a:ln w="9525"/>
          </c:spPr>
          <c:marker>
            <c:symbol val="none"/>
          </c:marker>
          <c:xVal>
            <c:numRef>
              <c:f>'Desempleo Descomp.Aditivo '!$B$5:$B$124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'Desempleo Descomp.Aditivo '!$C$5:$C$124</c:f>
              <c:numCache>
                <c:formatCode>#,##0.0</c:formatCode>
                <c:ptCount val="120"/>
                <c:pt idx="0">
                  <c:v>16.738551303253406</c:v>
                </c:pt>
                <c:pt idx="1">
                  <c:v>17.152949148288997</c:v>
                </c:pt>
                <c:pt idx="2">
                  <c:v>15.937430572736625</c:v>
                </c:pt>
                <c:pt idx="3">
                  <c:v>14.549198996888052</c:v>
                </c:pt>
                <c:pt idx="4">
                  <c:v>14.242383592342675</c:v>
                </c:pt>
                <c:pt idx="5">
                  <c:v>15.238683493612207</c:v>
                </c:pt>
                <c:pt idx="6">
                  <c:v>15.136238262839811</c:v>
                </c:pt>
                <c:pt idx="7">
                  <c:v>14.515360314291655</c:v>
                </c:pt>
                <c:pt idx="8">
                  <c:v>14.237406005478789</c:v>
                </c:pt>
                <c:pt idx="9">
                  <c:v>14.425915334019068</c:v>
                </c:pt>
                <c:pt idx="10">
                  <c:v>13.583348268766709</c:v>
                </c:pt>
                <c:pt idx="11">
                  <c:v>13.700224203555972</c:v>
                </c:pt>
                <c:pt idx="12">
                  <c:v>17.851860407553673</c:v>
                </c:pt>
                <c:pt idx="13">
                  <c:v>16.287933265452185</c:v>
                </c:pt>
                <c:pt idx="14">
                  <c:v>14.866138378956945</c:v>
                </c:pt>
                <c:pt idx="15">
                  <c:v>16.143362577870963</c:v>
                </c:pt>
                <c:pt idx="16">
                  <c:v>14.529057756585953</c:v>
                </c:pt>
                <c:pt idx="17">
                  <c:v>16.199167455614319</c:v>
                </c:pt>
                <c:pt idx="18">
                  <c:v>15.419726644210124</c:v>
                </c:pt>
                <c:pt idx="19">
                  <c:v>15.768571337927263</c:v>
                </c:pt>
                <c:pt idx="20">
                  <c:v>14.52726072090795</c:v>
                </c:pt>
                <c:pt idx="21">
                  <c:v>14.375747462971237</c:v>
                </c:pt>
                <c:pt idx="22">
                  <c:v>14.72409612969366</c:v>
                </c:pt>
                <c:pt idx="23">
                  <c:v>15.541584315357346</c:v>
                </c:pt>
                <c:pt idx="24">
                  <c:v>16.071404004732948</c:v>
                </c:pt>
                <c:pt idx="25">
                  <c:v>16.176634270366876</c:v>
                </c:pt>
                <c:pt idx="26">
                  <c:v>12.924482881737543</c:v>
                </c:pt>
                <c:pt idx="27">
                  <c:v>14.791319184472428</c:v>
                </c:pt>
                <c:pt idx="28">
                  <c:v>12.892208126300286</c:v>
                </c:pt>
                <c:pt idx="29">
                  <c:v>14.03346939692082</c:v>
                </c:pt>
                <c:pt idx="30">
                  <c:v>14.294209258929122</c:v>
                </c:pt>
                <c:pt idx="31">
                  <c:v>14.574080667516679</c:v>
                </c:pt>
                <c:pt idx="32">
                  <c:v>14.282112283471152</c:v>
                </c:pt>
                <c:pt idx="33">
                  <c:v>13.612597495012812</c:v>
                </c:pt>
                <c:pt idx="34">
                  <c:v>12.916171598912909</c:v>
                </c:pt>
                <c:pt idx="35">
                  <c:v>12.090768442799233</c:v>
                </c:pt>
                <c:pt idx="36">
                  <c:v>16.999342010302964</c:v>
                </c:pt>
                <c:pt idx="37">
                  <c:v>15.688869251373147</c:v>
                </c:pt>
                <c:pt idx="38">
                  <c:v>13.618239111410468</c:v>
                </c:pt>
                <c:pt idx="39">
                  <c:v>14.674245735414122</c:v>
                </c:pt>
                <c:pt idx="40">
                  <c:v>13.752017051003346</c:v>
                </c:pt>
                <c:pt idx="41">
                  <c:v>13.988853614935174</c:v>
                </c:pt>
                <c:pt idx="42">
                  <c:v>12.94571390193008</c:v>
                </c:pt>
                <c:pt idx="43">
                  <c:v>13.077147580513286</c:v>
                </c:pt>
                <c:pt idx="44">
                  <c:v>12.513137161493642</c:v>
                </c:pt>
                <c:pt idx="45">
                  <c:v>12.593626677307086</c:v>
                </c:pt>
                <c:pt idx="46">
                  <c:v>11.77277234756165</c:v>
                </c:pt>
                <c:pt idx="47">
                  <c:v>12.071665519255285</c:v>
                </c:pt>
                <c:pt idx="48">
                  <c:v>13.215597236232263</c:v>
                </c:pt>
                <c:pt idx="49">
                  <c:v>14.228174230653167</c:v>
                </c:pt>
                <c:pt idx="50">
                  <c:v>12.948274934489106</c:v>
                </c:pt>
                <c:pt idx="51">
                  <c:v>12.061526118448683</c:v>
                </c:pt>
                <c:pt idx="52">
                  <c:v>12.306447842049712</c:v>
                </c:pt>
                <c:pt idx="53">
                  <c:v>11.526139521626565</c:v>
                </c:pt>
                <c:pt idx="54">
                  <c:v>11.99797197027784</c:v>
                </c:pt>
                <c:pt idx="55">
                  <c:v>11.754181494158008</c:v>
                </c:pt>
                <c:pt idx="56">
                  <c:v>11.173321837157344</c:v>
                </c:pt>
                <c:pt idx="57">
                  <c:v>9.9560407868695595</c:v>
                </c:pt>
                <c:pt idx="58">
                  <c:v>10.163216858920499</c:v>
                </c:pt>
                <c:pt idx="59">
                  <c:v>10.334137857954079</c:v>
                </c:pt>
                <c:pt idx="60">
                  <c:v>13.422526502660121</c:v>
                </c:pt>
                <c:pt idx="61">
                  <c:v>12.999178192681427</c:v>
                </c:pt>
                <c:pt idx="62">
                  <c:v>11.347890303796518</c:v>
                </c:pt>
                <c:pt idx="63">
                  <c:v>12.010157084749483</c:v>
                </c:pt>
                <c:pt idx="64">
                  <c:v>11.881079067732694</c:v>
                </c:pt>
                <c:pt idx="65">
                  <c:v>10.544741257046356</c:v>
                </c:pt>
                <c:pt idx="66">
                  <c:v>12.386491979010362</c:v>
                </c:pt>
                <c:pt idx="67">
                  <c:v>12.795884131388471</c:v>
                </c:pt>
                <c:pt idx="68">
                  <c:v>12.905498733743102</c:v>
                </c:pt>
                <c:pt idx="69">
                  <c:v>11.354886524622266</c:v>
                </c:pt>
                <c:pt idx="70">
                  <c:v>10.930711295016883</c:v>
                </c:pt>
                <c:pt idx="71">
                  <c:v>11.785157388944768</c:v>
                </c:pt>
                <c:pt idx="72">
                  <c:v>13.883015944084443</c:v>
                </c:pt>
                <c:pt idx="73">
                  <c:v>12.844781713967251</c:v>
                </c:pt>
                <c:pt idx="74">
                  <c:v>11.942158848138043</c:v>
                </c:pt>
                <c:pt idx="75">
                  <c:v>10.893403231722681</c:v>
                </c:pt>
                <c:pt idx="76">
                  <c:v>11.522642217160962</c:v>
                </c:pt>
                <c:pt idx="77">
                  <c:v>11.162157417764714</c:v>
                </c:pt>
                <c:pt idx="78">
                  <c:v>11.156805094012503</c:v>
                </c:pt>
                <c:pt idx="79">
                  <c:v>10.722557796252461</c:v>
                </c:pt>
                <c:pt idx="80">
                  <c:v>10.823304381310617</c:v>
                </c:pt>
                <c:pt idx="81">
                  <c:v>10.064204387300627</c:v>
                </c:pt>
                <c:pt idx="82">
                  <c:v>9.4056540032941136</c:v>
                </c:pt>
                <c:pt idx="83">
                  <c:v>9.8902379388991069</c:v>
                </c:pt>
                <c:pt idx="84">
                  <c:v>13.110013482615246</c:v>
                </c:pt>
                <c:pt idx="85">
                  <c:v>11.997659701718108</c:v>
                </c:pt>
                <c:pt idx="86">
                  <c:v>11.226441135364656</c:v>
                </c:pt>
                <c:pt idx="87">
                  <c:v>11.132919808758453</c:v>
                </c:pt>
                <c:pt idx="88">
                  <c:v>10.830906644043043</c:v>
                </c:pt>
                <c:pt idx="89">
                  <c:v>11.193493882460945</c:v>
                </c:pt>
                <c:pt idx="90">
                  <c:v>12.088557187072535</c:v>
                </c:pt>
                <c:pt idx="91">
                  <c:v>11.202883164324156</c:v>
                </c:pt>
                <c:pt idx="92">
                  <c:v>10.954094233971048</c:v>
                </c:pt>
                <c:pt idx="93">
                  <c:v>10.122937555268571</c:v>
                </c:pt>
                <c:pt idx="94">
                  <c:v>10.800034151426438</c:v>
                </c:pt>
                <c:pt idx="95">
                  <c:v>10.607665799353748</c:v>
                </c:pt>
                <c:pt idx="96">
                  <c:v>14.226348649185447</c:v>
                </c:pt>
                <c:pt idx="97">
                  <c:v>12.483617854829257</c:v>
                </c:pt>
                <c:pt idx="98">
                  <c:v>11.979678598387613</c:v>
                </c:pt>
                <c:pt idx="99">
                  <c:v>12.138419026702591</c:v>
                </c:pt>
                <c:pt idx="100">
                  <c:v>11.654635737077085</c:v>
                </c:pt>
                <c:pt idx="101">
                  <c:v>11.352128956274656</c:v>
                </c:pt>
                <c:pt idx="102">
                  <c:v>12.640940671043557</c:v>
                </c:pt>
                <c:pt idx="103">
                  <c:v>11.734088625882357</c:v>
                </c:pt>
                <c:pt idx="104">
                  <c:v>12.162652961684193</c:v>
                </c:pt>
                <c:pt idx="105">
                  <c:v>11.491771946383784</c:v>
                </c:pt>
                <c:pt idx="106">
                  <c:v>11.058923014793178</c:v>
                </c:pt>
                <c:pt idx="107">
                  <c:v>11.302422025524622</c:v>
                </c:pt>
                <c:pt idx="108">
                  <c:v>14.612465221141957</c:v>
                </c:pt>
                <c:pt idx="109">
                  <c:v>12.56237654515267</c:v>
                </c:pt>
                <c:pt idx="110">
                  <c:v>11.809021671430802</c:v>
                </c:pt>
                <c:pt idx="111">
                  <c:v>12.220088531182702</c:v>
                </c:pt>
                <c:pt idx="112">
                  <c:v>12.060768419018137</c:v>
                </c:pt>
                <c:pt idx="113">
                  <c:v>11.629879668862763</c:v>
                </c:pt>
                <c:pt idx="114">
                  <c:v>12.64604252216597</c:v>
                </c:pt>
                <c:pt idx="115">
                  <c:v>11.150500767687399</c:v>
                </c:pt>
                <c:pt idx="116">
                  <c:v>10.585833922298328</c:v>
                </c:pt>
                <c:pt idx="117">
                  <c:v>10.162409644876488</c:v>
                </c:pt>
                <c:pt idx="118">
                  <c:v>10.769780305857049</c:v>
                </c:pt>
                <c:pt idx="119">
                  <c:v>11.094937928967912</c:v>
                </c:pt>
              </c:numCache>
            </c:numRef>
          </c:yVal>
          <c:smooth val="1"/>
        </c:ser>
        <c:ser>
          <c:idx val="1"/>
          <c:order val="1"/>
          <c:tx>
            <c:v>Pronóstico Desempleo (Yt)</c:v>
          </c:tx>
          <c:spPr>
            <a:ln w="15875"/>
          </c:spPr>
          <c:marker>
            <c:symbol val="none"/>
          </c:marker>
          <c:xVal>
            <c:numRef>
              <c:f>'Desempleo Descomp.Aditivo '!$B$5:$B$124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'Desempleo Descomp.Aditivo '!$B$175:$B$294</c:f>
              <c:numCache>
                <c:formatCode>General</c:formatCode>
                <c:ptCount val="120"/>
                <c:pt idx="0">
                  <c:v>15.173736152017762</c:v>
                </c:pt>
                <c:pt idx="1">
                  <c:v>15.134287474338159</c:v>
                </c:pt>
                <c:pt idx="2">
                  <c:v>15.094838796658557</c:v>
                </c:pt>
                <c:pt idx="3">
                  <c:v>15.055390118978956</c:v>
                </c:pt>
                <c:pt idx="4">
                  <c:v>15.015941441299352</c:v>
                </c:pt>
                <c:pt idx="5">
                  <c:v>14.976492763619751</c:v>
                </c:pt>
                <c:pt idx="6">
                  <c:v>14.937044085940149</c:v>
                </c:pt>
                <c:pt idx="7">
                  <c:v>14.897595408260548</c:v>
                </c:pt>
                <c:pt idx="8">
                  <c:v>14.858146730580945</c:v>
                </c:pt>
                <c:pt idx="9">
                  <c:v>14.818698052901343</c:v>
                </c:pt>
                <c:pt idx="10">
                  <c:v>14.779249375221742</c:v>
                </c:pt>
                <c:pt idx="11">
                  <c:v>14.739800697542139</c:v>
                </c:pt>
                <c:pt idx="12">
                  <c:v>14.700352019862537</c:v>
                </c:pt>
                <c:pt idx="13">
                  <c:v>14.660903342182936</c:v>
                </c:pt>
                <c:pt idx="14">
                  <c:v>14.621454664503332</c:v>
                </c:pt>
                <c:pt idx="15">
                  <c:v>14.582005986823731</c:v>
                </c:pt>
                <c:pt idx="16">
                  <c:v>14.542557309144129</c:v>
                </c:pt>
                <c:pt idx="17">
                  <c:v>14.503108631464526</c:v>
                </c:pt>
                <c:pt idx="18">
                  <c:v>14.463659953784925</c:v>
                </c:pt>
                <c:pt idx="19">
                  <c:v>14.424211276105323</c:v>
                </c:pt>
                <c:pt idx="20">
                  <c:v>14.38476259842572</c:v>
                </c:pt>
                <c:pt idx="21">
                  <c:v>14.345313920746118</c:v>
                </c:pt>
                <c:pt idx="22">
                  <c:v>14.305865243066517</c:v>
                </c:pt>
                <c:pt idx="23">
                  <c:v>14.266416565386915</c:v>
                </c:pt>
                <c:pt idx="24">
                  <c:v>14.226967887707312</c:v>
                </c:pt>
                <c:pt idx="25">
                  <c:v>14.187519210027711</c:v>
                </c:pt>
                <c:pt idx="26">
                  <c:v>14.148070532348109</c:v>
                </c:pt>
                <c:pt idx="27">
                  <c:v>14.108621854668506</c:v>
                </c:pt>
                <c:pt idx="28">
                  <c:v>14.069173176988905</c:v>
                </c:pt>
                <c:pt idx="29">
                  <c:v>14.029724499309303</c:v>
                </c:pt>
                <c:pt idx="30">
                  <c:v>13.9902758216297</c:v>
                </c:pt>
                <c:pt idx="31">
                  <c:v>13.950827143950098</c:v>
                </c:pt>
                <c:pt idx="32">
                  <c:v>13.911378466270497</c:v>
                </c:pt>
                <c:pt idx="33">
                  <c:v>13.871929788590894</c:v>
                </c:pt>
                <c:pt idx="34">
                  <c:v>13.832481110911292</c:v>
                </c:pt>
                <c:pt idx="35">
                  <c:v>13.793032433231691</c:v>
                </c:pt>
                <c:pt idx="36">
                  <c:v>13.753583755552089</c:v>
                </c:pt>
                <c:pt idx="37">
                  <c:v>13.714135077872486</c:v>
                </c:pt>
                <c:pt idx="38">
                  <c:v>13.674686400192885</c:v>
                </c:pt>
                <c:pt idx="39">
                  <c:v>13.635237722513283</c:v>
                </c:pt>
                <c:pt idx="40">
                  <c:v>13.59578904483368</c:v>
                </c:pt>
                <c:pt idx="41">
                  <c:v>13.556340367154078</c:v>
                </c:pt>
                <c:pt idx="42">
                  <c:v>13.516891689474477</c:v>
                </c:pt>
                <c:pt idx="43">
                  <c:v>13.477443011794874</c:v>
                </c:pt>
                <c:pt idx="44">
                  <c:v>13.437994334115272</c:v>
                </c:pt>
                <c:pt idx="45">
                  <c:v>13.398545656435671</c:v>
                </c:pt>
                <c:pt idx="46">
                  <c:v>13.359096978756067</c:v>
                </c:pt>
                <c:pt idx="47">
                  <c:v>13.319648301076466</c:v>
                </c:pt>
                <c:pt idx="48">
                  <c:v>13.280199623396864</c:v>
                </c:pt>
                <c:pt idx="49">
                  <c:v>13.240750945717263</c:v>
                </c:pt>
                <c:pt idx="50">
                  <c:v>13.20130226803766</c:v>
                </c:pt>
                <c:pt idx="51">
                  <c:v>13.161853590358058</c:v>
                </c:pt>
                <c:pt idx="52">
                  <c:v>13.122404912678457</c:v>
                </c:pt>
                <c:pt idx="53">
                  <c:v>13.082956234998854</c:v>
                </c:pt>
                <c:pt idx="54">
                  <c:v>13.043507557319252</c:v>
                </c:pt>
                <c:pt idx="55">
                  <c:v>13.004058879639651</c:v>
                </c:pt>
                <c:pt idx="56">
                  <c:v>12.964610201960049</c:v>
                </c:pt>
                <c:pt idx="57">
                  <c:v>12.925161524280446</c:v>
                </c:pt>
                <c:pt idx="58">
                  <c:v>12.885712846600844</c:v>
                </c:pt>
                <c:pt idx="59">
                  <c:v>12.846264168921241</c:v>
                </c:pt>
                <c:pt idx="60">
                  <c:v>12.80681549124164</c:v>
                </c:pt>
                <c:pt idx="61">
                  <c:v>12.767366813562038</c:v>
                </c:pt>
                <c:pt idx="62">
                  <c:v>12.727918135882437</c:v>
                </c:pt>
                <c:pt idx="63">
                  <c:v>12.688469458202833</c:v>
                </c:pt>
                <c:pt idx="64">
                  <c:v>12.649020780523232</c:v>
                </c:pt>
                <c:pt idx="65">
                  <c:v>12.609572102843631</c:v>
                </c:pt>
                <c:pt idx="66">
                  <c:v>12.570123425164027</c:v>
                </c:pt>
                <c:pt idx="67">
                  <c:v>12.530674747484426</c:v>
                </c:pt>
                <c:pt idx="68">
                  <c:v>12.491226069804824</c:v>
                </c:pt>
                <c:pt idx="69">
                  <c:v>12.451777392125223</c:v>
                </c:pt>
                <c:pt idx="70">
                  <c:v>12.41232871444562</c:v>
                </c:pt>
                <c:pt idx="71">
                  <c:v>12.372880036766018</c:v>
                </c:pt>
                <c:pt idx="72">
                  <c:v>12.333431359086415</c:v>
                </c:pt>
                <c:pt idx="73">
                  <c:v>12.293982681406813</c:v>
                </c:pt>
                <c:pt idx="74">
                  <c:v>12.254534003727212</c:v>
                </c:pt>
                <c:pt idx="75">
                  <c:v>12.21508532604761</c:v>
                </c:pt>
                <c:pt idx="76">
                  <c:v>12.175636648368007</c:v>
                </c:pt>
                <c:pt idx="77">
                  <c:v>12.136187970688406</c:v>
                </c:pt>
                <c:pt idx="78">
                  <c:v>12.096739293008802</c:v>
                </c:pt>
                <c:pt idx="79">
                  <c:v>12.057290615329201</c:v>
                </c:pt>
                <c:pt idx="80">
                  <c:v>12.0178419376496</c:v>
                </c:pt>
                <c:pt idx="81">
                  <c:v>11.978393259969998</c:v>
                </c:pt>
                <c:pt idx="82">
                  <c:v>11.938944582290397</c:v>
                </c:pt>
                <c:pt idx="83">
                  <c:v>11.899495904610793</c:v>
                </c:pt>
                <c:pt idx="84">
                  <c:v>11.860047226931192</c:v>
                </c:pt>
                <c:pt idx="85">
                  <c:v>11.820598549251589</c:v>
                </c:pt>
                <c:pt idx="86">
                  <c:v>11.781149871571987</c:v>
                </c:pt>
                <c:pt idx="87">
                  <c:v>11.741701193892386</c:v>
                </c:pt>
                <c:pt idx="88">
                  <c:v>11.702252516212784</c:v>
                </c:pt>
                <c:pt idx="89">
                  <c:v>11.662803838533181</c:v>
                </c:pt>
                <c:pt idx="90">
                  <c:v>11.623355160853579</c:v>
                </c:pt>
                <c:pt idx="91">
                  <c:v>11.583906483173976</c:v>
                </c:pt>
                <c:pt idx="92">
                  <c:v>11.544457805494375</c:v>
                </c:pt>
                <c:pt idx="93">
                  <c:v>11.505009127814773</c:v>
                </c:pt>
                <c:pt idx="94">
                  <c:v>11.465560450135172</c:v>
                </c:pt>
                <c:pt idx="95">
                  <c:v>11.42611177245557</c:v>
                </c:pt>
                <c:pt idx="96">
                  <c:v>11.386663094775967</c:v>
                </c:pt>
                <c:pt idx="97">
                  <c:v>11.347214417096366</c:v>
                </c:pt>
                <c:pt idx="98">
                  <c:v>11.307765739416762</c:v>
                </c:pt>
                <c:pt idx="99">
                  <c:v>11.268317061737161</c:v>
                </c:pt>
                <c:pt idx="100">
                  <c:v>11.228868384057559</c:v>
                </c:pt>
                <c:pt idx="101">
                  <c:v>11.189419706377958</c:v>
                </c:pt>
                <c:pt idx="102">
                  <c:v>11.149971028698355</c:v>
                </c:pt>
                <c:pt idx="103">
                  <c:v>11.110522351018753</c:v>
                </c:pt>
                <c:pt idx="104">
                  <c:v>11.07107367333915</c:v>
                </c:pt>
                <c:pt idx="105">
                  <c:v>11.031624995659548</c:v>
                </c:pt>
                <c:pt idx="106">
                  <c:v>10.992176317979947</c:v>
                </c:pt>
                <c:pt idx="107">
                  <c:v>10.952727640300346</c:v>
                </c:pt>
                <c:pt idx="108">
                  <c:v>10.913278962620744</c:v>
                </c:pt>
                <c:pt idx="109">
                  <c:v>10.873830284941141</c:v>
                </c:pt>
                <c:pt idx="110">
                  <c:v>10.834381607261538</c:v>
                </c:pt>
                <c:pt idx="111">
                  <c:v>10.794932929581936</c:v>
                </c:pt>
                <c:pt idx="112">
                  <c:v>10.755484251902335</c:v>
                </c:pt>
                <c:pt idx="113">
                  <c:v>10.716035574222733</c:v>
                </c:pt>
                <c:pt idx="114">
                  <c:v>10.676586896543132</c:v>
                </c:pt>
                <c:pt idx="115">
                  <c:v>10.637138218863528</c:v>
                </c:pt>
                <c:pt idx="116">
                  <c:v>10.597689541183927</c:v>
                </c:pt>
                <c:pt idx="117">
                  <c:v>10.558240863504324</c:v>
                </c:pt>
                <c:pt idx="118">
                  <c:v>10.518792185824722</c:v>
                </c:pt>
                <c:pt idx="119">
                  <c:v>10.479343508145121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91712"/>
        <c:axId val="89492288"/>
      </c:scatterChart>
      <c:valAx>
        <c:axId val="8949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Tiempo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492288"/>
        <c:crosses val="autoZero"/>
        <c:crossBetween val="midCat"/>
      </c:valAx>
      <c:valAx>
        <c:axId val="89492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Desempleo (Yt)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89491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172</xdr:row>
      <xdr:rowOff>171451</xdr:rowOff>
    </xdr:from>
    <xdr:to>
      <xdr:col>11</xdr:col>
      <xdr:colOff>19050</xdr:colOff>
      <xdr:row>187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57151</xdr:colOff>
      <xdr:row>0</xdr:row>
      <xdr:rowOff>0</xdr:rowOff>
    </xdr:from>
    <xdr:to>
      <xdr:col>24</xdr:col>
      <xdr:colOff>200025</xdr:colOff>
      <xdr:row>13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19050</xdr:colOff>
      <xdr:row>14</xdr:row>
      <xdr:rowOff>9525</xdr:rowOff>
    </xdr:from>
    <xdr:to>
      <xdr:col>24</xdr:col>
      <xdr:colOff>323850</xdr:colOff>
      <xdr:row>28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1123949</xdr:colOff>
      <xdr:row>29</xdr:row>
      <xdr:rowOff>133350</xdr:rowOff>
    </xdr:from>
    <xdr:to>
      <xdr:col>24</xdr:col>
      <xdr:colOff>257174</xdr:colOff>
      <xdr:row>44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24</xdr:col>
      <xdr:colOff>0</xdr:colOff>
      <xdr:row>59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185737</xdr:rowOff>
    </xdr:from>
    <xdr:to>
      <xdr:col>23</xdr:col>
      <xdr:colOff>142875</xdr:colOff>
      <xdr:row>14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171450</xdr:colOff>
      <xdr:row>15</xdr:row>
      <xdr:rowOff>195262</xdr:rowOff>
    </xdr:from>
    <xdr:to>
      <xdr:col>23</xdr:col>
      <xdr:colOff>171450</xdr:colOff>
      <xdr:row>29</xdr:row>
      <xdr:rowOff>138112</xdr:rowOff>
    </xdr:to>
    <xdr:graphicFrame macro="">
      <xdr:nvGraphicFramePr>
        <xdr:cNvPr id="3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323850</xdr:colOff>
      <xdr:row>32</xdr:row>
      <xdr:rowOff>4762</xdr:rowOff>
    </xdr:from>
    <xdr:to>
      <xdr:col>23</xdr:col>
      <xdr:colOff>323850</xdr:colOff>
      <xdr:row>45</xdr:row>
      <xdr:rowOff>147637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171</xdr:row>
      <xdr:rowOff>38100</xdr:rowOff>
    </xdr:from>
    <xdr:to>
      <xdr:col>10</xdr:col>
      <xdr:colOff>419100</xdr:colOff>
      <xdr:row>181</xdr:row>
      <xdr:rowOff>57150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158</xdr:row>
      <xdr:rowOff>66675</xdr:rowOff>
    </xdr:from>
    <xdr:to>
      <xdr:col>21</xdr:col>
      <xdr:colOff>419100</xdr:colOff>
      <xdr:row>172</xdr:row>
      <xdr:rowOff>123825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752475</xdr:colOff>
      <xdr:row>24</xdr:row>
      <xdr:rowOff>38100</xdr:rowOff>
    </xdr:from>
    <xdr:to>
      <xdr:col>23</xdr:col>
      <xdr:colOff>200025</xdr:colOff>
      <xdr:row>37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147</xdr:row>
      <xdr:rowOff>9525</xdr:rowOff>
    </xdr:from>
    <xdr:to>
      <xdr:col>13</xdr:col>
      <xdr:colOff>381000</xdr:colOff>
      <xdr:row>161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113" workbookViewId="0">
      <selection activeCell="J125" sqref="J125"/>
    </sheetView>
  </sheetViews>
  <sheetFormatPr baseColWidth="10" defaultRowHeight="15" x14ac:dyDescent="0.25"/>
  <sheetData>
    <row r="1" spans="1:5" x14ac:dyDescent="0.25">
      <c r="A1" s="173" t="s">
        <v>152</v>
      </c>
      <c r="B1" s="173"/>
      <c r="C1" s="173"/>
      <c r="D1" s="173"/>
      <c r="E1" s="87"/>
    </row>
    <row r="2" spans="1:5" x14ac:dyDescent="0.25">
      <c r="A2" s="173" t="s">
        <v>153</v>
      </c>
      <c r="B2" s="173"/>
      <c r="C2" s="173"/>
      <c r="D2" s="173"/>
      <c r="E2" s="87"/>
    </row>
    <row r="3" spans="1:5" x14ac:dyDescent="0.25">
      <c r="A3" s="87"/>
      <c r="B3" s="87"/>
      <c r="C3" s="87"/>
      <c r="D3" s="87"/>
      <c r="E3" s="87"/>
    </row>
    <row r="4" spans="1:5" x14ac:dyDescent="0.25">
      <c r="A4" s="87"/>
      <c r="B4" s="87"/>
      <c r="C4" s="87" t="s">
        <v>151</v>
      </c>
      <c r="D4" s="87"/>
      <c r="E4" s="87"/>
    </row>
    <row r="5" spans="1:5" ht="15.75" x14ac:dyDescent="0.25">
      <c r="A5" s="84">
        <v>2001</v>
      </c>
      <c r="B5" s="85" t="s">
        <v>0</v>
      </c>
      <c r="C5" s="86">
        <v>16.738551303253406</v>
      </c>
    </row>
    <row r="6" spans="1:5" ht="15.75" x14ac:dyDescent="0.25">
      <c r="A6" s="84"/>
      <c r="B6" s="85" t="s">
        <v>1</v>
      </c>
      <c r="C6" s="86">
        <v>17.152949148288997</v>
      </c>
    </row>
    <row r="7" spans="1:5" ht="15.75" x14ac:dyDescent="0.25">
      <c r="A7" s="84"/>
      <c r="B7" s="85" t="s">
        <v>2</v>
      </c>
      <c r="C7" s="86">
        <v>15.937430572736625</v>
      </c>
    </row>
    <row r="8" spans="1:5" ht="15.75" x14ac:dyDescent="0.25">
      <c r="A8" s="84"/>
      <c r="B8" s="85" t="s">
        <v>3</v>
      </c>
      <c r="C8" s="86">
        <v>14.549198996888052</v>
      </c>
    </row>
    <row r="9" spans="1:5" ht="15.75" x14ac:dyDescent="0.25">
      <c r="A9" s="84"/>
      <c r="B9" s="85" t="s">
        <v>4</v>
      </c>
      <c r="C9" s="86">
        <v>14.242383592342675</v>
      </c>
    </row>
    <row r="10" spans="1:5" ht="15.75" x14ac:dyDescent="0.25">
      <c r="A10" s="84"/>
      <c r="B10" s="85" t="s">
        <v>5</v>
      </c>
      <c r="C10" s="86">
        <v>15.238683493612207</v>
      </c>
    </row>
    <row r="11" spans="1:5" ht="15.75" x14ac:dyDescent="0.25">
      <c r="A11" s="84"/>
      <c r="B11" s="85" t="s">
        <v>6</v>
      </c>
      <c r="C11" s="86">
        <v>15.136238262839811</v>
      </c>
    </row>
    <row r="12" spans="1:5" ht="15.75" x14ac:dyDescent="0.25">
      <c r="A12" s="84"/>
      <c r="B12" s="85" t="s">
        <v>7</v>
      </c>
      <c r="C12" s="86">
        <v>14.515360314291655</v>
      </c>
    </row>
    <row r="13" spans="1:5" ht="15.75" x14ac:dyDescent="0.25">
      <c r="A13" s="84"/>
      <c r="B13" s="85" t="s">
        <v>8</v>
      </c>
      <c r="C13" s="86">
        <v>14.237406005478789</v>
      </c>
    </row>
    <row r="14" spans="1:5" ht="15.75" x14ac:dyDescent="0.25">
      <c r="A14" s="84"/>
      <c r="B14" s="85" t="s">
        <v>9</v>
      </c>
      <c r="C14" s="86">
        <v>14.425915334019068</v>
      </c>
    </row>
    <row r="15" spans="1:5" ht="15.75" x14ac:dyDescent="0.25">
      <c r="A15" s="84"/>
      <c r="B15" s="85" t="s">
        <v>10</v>
      </c>
      <c r="C15" s="86">
        <v>13.583348268766709</v>
      </c>
    </row>
    <row r="16" spans="1:5" ht="15.75" x14ac:dyDescent="0.25">
      <c r="A16" s="84"/>
      <c r="B16" s="85" t="s">
        <v>11</v>
      </c>
      <c r="C16" s="86">
        <v>13.700224203555972</v>
      </c>
    </row>
    <row r="17" spans="1:3" ht="15.75" x14ac:dyDescent="0.25">
      <c r="A17" s="84">
        <v>2002</v>
      </c>
      <c r="B17" s="85" t="s">
        <v>0</v>
      </c>
      <c r="C17" s="86">
        <v>17.851860407553673</v>
      </c>
    </row>
    <row r="18" spans="1:3" ht="15.75" x14ac:dyDescent="0.25">
      <c r="A18" s="84"/>
      <c r="B18" s="85" t="s">
        <v>1</v>
      </c>
      <c r="C18" s="86">
        <v>16.287933265452185</v>
      </c>
    </row>
    <row r="19" spans="1:3" ht="15.75" x14ac:dyDescent="0.25">
      <c r="A19" s="84"/>
      <c r="B19" s="85" t="s">
        <v>2</v>
      </c>
      <c r="C19" s="86">
        <v>14.866138378956945</v>
      </c>
    </row>
    <row r="20" spans="1:3" ht="15.75" x14ac:dyDescent="0.25">
      <c r="A20" s="84"/>
      <c r="B20" s="85" t="s">
        <v>3</v>
      </c>
      <c r="C20" s="86">
        <v>16.143362577870963</v>
      </c>
    </row>
    <row r="21" spans="1:3" ht="15.75" x14ac:dyDescent="0.25">
      <c r="A21" s="84"/>
      <c r="B21" s="85" t="s">
        <v>4</v>
      </c>
      <c r="C21" s="86">
        <v>14.529057756585953</v>
      </c>
    </row>
    <row r="22" spans="1:3" ht="15.75" x14ac:dyDescent="0.25">
      <c r="A22" s="84"/>
      <c r="B22" s="85" t="s">
        <v>5</v>
      </c>
      <c r="C22" s="86">
        <v>16.199167455614319</v>
      </c>
    </row>
    <row r="23" spans="1:3" ht="15.75" x14ac:dyDescent="0.25">
      <c r="A23" s="84"/>
      <c r="B23" s="85" t="s">
        <v>6</v>
      </c>
      <c r="C23" s="86">
        <v>15.419726644210124</v>
      </c>
    </row>
    <row r="24" spans="1:3" ht="15.75" x14ac:dyDescent="0.25">
      <c r="A24" s="84"/>
      <c r="B24" s="85" t="s">
        <v>7</v>
      </c>
      <c r="C24" s="86">
        <v>15.768571337927263</v>
      </c>
    </row>
    <row r="25" spans="1:3" ht="15.75" x14ac:dyDescent="0.25">
      <c r="A25" s="84"/>
      <c r="B25" s="85" t="s">
        <v>8</v>
      </c>
      <c r="C25" s="86">
        <v>14.52726072090795</v>
      </c>
    </row>
    <row r="26" spans="1:3" ht="15.75" x14ac:dyDescent="0.25">
      <c r="A26" s="84"/>
      <c r="B26" s="85" t="s">
        <v>9</v>
      </c>
      <c r="C26" s="86">
        <v>14.375747462971237</v>
      </c>
    </row>
    <row r="27" spans="1:3" ht="15.75" x14ac:dyDescent="0.25">
      <c r="A27" s="84"/>
      <c r="B27" s="85" t="s">
        <v>10</v>
      </c>
      <c r="C27" s="86">
        <v>14.72409612969366</v>
      </c>
    </row>
    <row r="28" spans="1:3" ht="15.75" x14ac:dyDescent="0.25">
      <c r="A28" s="84"/>
      <c r="B28" s="85" t="s">
        <v>11</v>
      </c>
      <c r="C28" s="86">
        <v>15.541584315357346</v>
      </c>
    </row>
    <row r="29" spans="1:3" ht="15.75" x14ac:dyDescent="0.25">
      <c r="A29" s="84">
        <v>2003</v>
      </c>
      <c r="B29" s="85" t="s">
        <v>0</v>
      </c>
      <c r="C29" s="86">
        <v>16.071404004732948</v>
      </c>
    </row>
    <row r="30" spans="1:3" ht="15.75" x14ac:dyDescent="0.25">
      <c r="A30" s="84"/>
      <c r="B30" s="85" t="s">
        <v>1</v>
      </c>
      <c r="C30" s="86">
        <v>16.176634270366876</v>
      </c>
    </row>
    <row r="31" spans="1:3" ht="15.75" x14ac:dyDescent="0.25">
      <c r="A31" s="84"/>
      <c r="B31" s="85" t="s">
        <v>2</v>
      </c>
      <c r="C31" s="86">
        <v>12.924482881737543</v>
      </c>
    </row>
    <row r="32" spans="1:3" ht="15.75" x14ac:dyDescent="0.25">
      <c r="A32" s="84"/>
      <c r="B32" s="85" t="s">
        <v>3</v>
      </c>
      <c r="C32" s="86">
        <v>14.791319184472428</v>
      </c>
    </row>
    <row r="33" spans="1:3" ht="15.75" x14ac:dyDescent="0.25">
      <c r="A33" s="84"/>
      <c r="B33" s="85" t="s">
        <v>4</v>
      </c>
      <c r="C33" s="86">
        <v>12.892208126300286</v>
      </c>
    </row>
    <row r="34" spans="1:3" ht="15.75" x14ac:dyDescent="0.25">
      <c r="A34" s="84"/>
      <c r="B34" s="85" t="s">
        <v>5</v>
      </c>
      <c r="C34" s="86">
        <v>14.03346939692082</v>
      </c>
    </row>
    <row r="35" spans="1:3" ht="15.75" x14ac:dyDescent="0.25">
      <c r="A35" s="84"/>
      <c r="B35" s="85" t="s">
        <v>6</v>
      </c>
      <c r="C35" s="86">
        <v>14.294209258929122</v>
      </c>
    </row>
    <row r="36" spans="1:3" ht="15.75" x14ac:dyDescent="0.25">
      <c r="A36" s="84"/>
      <c r="B36" s="85" t="s">
        <v>7</v>
      </c>
      <c r="C36" s="86">
        <v>14.574080667516679</v>
      </c>
    </row>
    <row r="37" spans="1:3" ht="15.75" x14ac:dyDescent="0.25">
      <c r="A37" s="84"/>
      <c r="B37" s="85" t="s">
        <v>8</v>
      </c>
      <c r="C37" s="86">
        <v>14.282112283471152</v>
      </c>
    </row>
    <row r="38" spans="1:3" ht="15.75" x14ac:dyDescent="0.25">
      <c r="A38" s="84"/>
      <c r="B38" s="85" t="s">
        <v>9</v>
      </c>
      <c r="C38" s="86">
        <v>13.612597495012812</v>
      </c>
    </row>
    <row r="39" spans="1:3" ht="15.75" x14ac:dyDescent="0.25">
      <c r="A39" s="84"/>
      <c r="B39" s="85" t="s">
        <v>10</v>
      </c>
      <c r="C39" s="86">
        <v>12.916171598912909</v>
      </c>
    </row>
    <row r="40" spans="1:3" ht="15.75" x14ac:dyDescent="0.25">
      <c r="A40" s="84"/>
      <c r="B40" s="85" t="s">
        <v>11</v>
      </c>
      <c r="C40" s="86">
        <v>12.090768442799233</v>
      </c>
    </row>
    <row r="41" spans="1:3" ht="15.75" x14ac:dyDescent="0.25">
      <c r="A41" s="84">
        <v>2004</v>
      </c>
      <c r="B41" s="85" t="s">
        <v>0</v>
      </c>
      <c r="C41" s="86">
        <v>16.999342010302964</v>
      </c>
    </row>
    <row r="42" spans="1:3" ht="15.75" x14ac:dyDescent="0.25">
      <c r="A42" s="84"/>
      <c r="B42" s="85" t="s">
        <v>1</v>
      </c>
      <c r="C42" s="86">
        <v>15.688869251373147</v>
      </c>
    </row>
    <row r="43" spans="1:3" ht="15.75" x14ac:dyDescent="0.25">
      <c r="A43" s="84"/>
      <c r="B43" s="85" t="s">
        <v>2</v>
      </c>
      <c r="C43" s="86">
        <v>13.618239111410468</v>
      </c>
    </row>
    <row r="44" spans="1:3" ht="15.75" x14ac:dyDescent="0.25">
      <c r="A44" s="84"/>
      <c r="B44" s="85" t="s">
        <v>3</v>
      </c>
      <c r="C44" s="86">
        <v>14.674245735414122</v>
      </c>
    </row>
    <row r="45" spans="1:3" ht="15.75" x14ac:dyDescent="0.25">
      <c r="A45" s="84"/>
      <c r="B45" s="85" t="s">
        <v>4</v>
      </c>
      <c r="C45" s="86">
        <v>13.752017051003346</v>
      </c>
    </row>
    <row r="46" spans="1:3" ht="15.75" x14ac:dyDescent="0.25">
      <c r="A46" s="84"/>
      <c r="B46" s="85" t="s">
        <v>5</v>
      </c>
      <c r="C46" s="86">
        <v>13.988853614935174</v>
      </c>
    </row>
    <row r="47" spans="1:3" ht="15.75" x14ac:dyDescent="0.25">
      <c r="A47" s="84"/>
      <c r="B47" s="85" t="s">
        <v>6</v>
      </c>
      <c r="C47" s="86">
        <v>12.94571390193008</v>
      </c>
    </row>
    <row r="48" spans="1:3" ht="15.75" x14ac:dyDescent="0.25">
      <c r="A48" s="84"/>
      <c r="B48" s="85" t="s">
        <v>7</v>
      </c>
      <c r="C48" s="86">
        <v>13.077147580513286</v>
      </c>
    </row>
    <row r="49" spans="1:3" ht="15.75" x14ac:dyDescent="0.25">
      <c r="A49" s="84"/>
      <c r="B49" s="85" t="s">
        <v>8</v>
      </c>
      <c r="C49" s="86">
        <v>12.513137161493642</v>
      </c>
    </row>
    <row r="50" spans="1:3" ht="15.75" x14ac:dyDescent="0.25">
      <c r="A50" s="84"/>
      <c r="B50" s="85" t="s">
        <v>9</v>
      </c>
      <c r="C50" s="86">
        <v>12.593626677307086</v>
      </c>
    </row>
    <row r="51" spans="1:3" ht="15.75" x14ac:dyDescent="0.25">
      <c r="A51" s="84"/>
      <c r="B51" s="85" t="s">
        <v>10</v>
      </c>
      <c r="C51" s="86">
        <v>11.77277234756165</v>
      </c>
    </row>
    <row r="52" spans="1:3" ht="15.75" x14ac:dyDescent="0.25">
      <c r="A52" s="84"/>
      <c r="B52" s="85" t="s">
        <v>11</v>
      </c>
      <c r="C52" s="86">
        <v>12.071665519255285</v>
      </c>
    </row>
    <row r="53" spans="1:3" ht="15.75" x14ac:dyDescent="0.25">
      <c r="A53" s="84">
        <v>2005</v>
      </c>
      <c r="B53" s="85" t="s">
        <v>0</v>
      </c>
      <c r="C53" s="86">
        <v>13.215597236232263</v>
      </c>
    </row>
    <row r="54" spans="1:3" ht="15.75" x14ac:dyDescent="0.25">
      <c r="A54" s="84"/>
      <c r="B54" s="85" t="s">
        <v>1</v>
      </c>
      <c r="C54" s="86">
        <v>14.228174230653167</v>
      </c>
    </row>
    <row r="55" spans="1:3" ht="15.75" x14ac:dyDescent="0.25">
      <c r="A55" s="84"/>
      <c r="B55" s="85" t="s">
        <v>2</v>
      </c>
      <c r="C55" s="86">
        <v>12.948274934489106</v>
      </c>
    </row>
    <row r="56" spans="1:3" ht="15.75" x14ac:dyDescent="0.25">
      <c r="A56" s="84"/>
      <c r="B56" s="85" t="s">
        <v>3</v>
      </c>
      <c r="C56" s="86">
        <v>12.061526118448683</v>
      </c>
    </row>
    <row r="57" spans="1:3" ht="15.75" x14ac:dyDescent="0.25">
      <c r="A57" s="84"/>
      <c r="B57" s="85" t="s">
        <v>4</v>
      </c>
      <c r="C57" s="86">
        <v>12.306447842049712</v>
      </c>
    </row>
    <row r="58" spans="1:3" ht="15.75" x14ac:dyDescent="0.25">
      <c r="A58" s="84"/>
      <c r="B58" s="85" t="s">
        <v>5</v>
      </c>
      <c r="C58" s="86">
        <v>11.526139521626565</v>
      </c>
    </row>
    <row r="59" spans="1:3" ht="15.75" x14ac:dyDescent="0.25">
      <c r="A59" s="84"/>
      <c r="B59" s="85" t="s">
        <v>6</v>
      </c>
      <c r="C59" s="86">
        <v>11.99797197027784</v>
      </c>
    </row>
    <row r="60" spans="1:3" ht="15.75" x14ac:dyDescent="0.25">
      <c r="A60" s="84"/>
      <c r="B60" s="85" t="s">
        <v>7</v>
      </c>
      <c r="C60" s="86">
        <v>11.754181494158008</v>
      </c>
    </row>
    <row r="61" spans="1:3" ht="15.75" x14ac:dyDescent="0.25">
      <c r="A61" s="84"/>
      <c r="B61" s="85" t="s">
        <v>8</v>
      </c>
      <c r="C61" s="86">
        <v>11.173321837157344</v>
      </c>
    </row>
    <row r="62" spans="1:3" ht="15.75" x14ac:dyDescent="0.25">
      <c r="A62" s="84"/>
      <c r="B62" s="85" t="s">
        <v>9</v>
      </c>
      <c r="C62" s="86">
        <v>9.9560407868695595</v>
      </c>
    </row>
    <row r="63" spans="1:3" ht="15.75" x14ac:dyDescent="0.25">
      <c r="A63" s="84"/>
      <c r="B63" s="85" t="s">
        <v>10</v>
      </c>
      <c r="C63" s="86">
        <v>10.163216858920499</v>
      </c>
    </row>
    <row r="64" spans="1:3" ht="15.75" x14ac:dyDescent="0.25">
      <c r="A64" s="84"/>
      <c r="B64" s="85" t="s">
        <v>11</v>
      </c>
      <c r="C64" s="86">
        <v>10.334137857954079</v>
      </c>
    </row>
    <row r="65" spans="1:3" ht="15.75" x14ac:dyDescent="0.25">
      <c r="A65" s="84">
        <v>2006</v>
      </c>
      <c r="B65" s="85" t="s">
        <v>0</v>
      </c>
      <c r="C65" s="86">
        <v>13.422526502660121</v>
      </c>
    </row>
    <row r="66" spans="1:3" ht="15.75" x14ac:dyDescent="0.25">
      <c r="A66" s="84"/>
      <c r="B66" s="85" t="s">
        <v>1</v>
      </c>
      <c r="C66" s="86">
        <v>12.999178192681427</v>
      </c>
    </row>
    <row r="67" spans="1:3" ht="15.75" x14ac:dyDescent="0.25">
      <c r="A67" s="84"/>
      <c r="B67" s="85" t="s">
        <v>2</v>
      </c>
      <c r="C67" s="86">
        <v>11.347890303796518</v>
      </c>
    </row>
    <row r="68" spans="1:3" ht="15.75" x14ac:dyDescent="0.25">
      <c r="A68" s="84"/>
      <c r="B68" s="85" t="s">
        <v>3</v>
      </c>
      <c r="C68" s="86">
        <v>12.010157084749483</v>
      </c>
    </row>
    <row r="69" spans="1:3" ht="15.75" x14ac:dyDescent="0.25">
      <c r="A69" s="84"/>
      <c r="B69" s="85" t="s">
        <v>4</v>
      </c>
      <c r="C69" s="86">
        <v>11.881079067732694</v>
      </c>
    </row>
    <row r="70" spans="1:3" ht="15.75" x14ac:dyDescent="0.25">
      <c r="A70" s="84"/>
      <c r="B70" s="85" t="s">
        <v>5</v>
      </c>
      <c r="C70" s="86">
        <v>10.544741257046356</v>
      </c>
    </row>
    <row r="71" spans="1:3" ht="15.75" x14ac:dyDescent="0.25">
      <c r="A71" s="84"/>
      <c r="B71" s="85" t="s">
        <v>6</v>
      </c>
      <c r="C71" s="86">
        <v>12.386491979010362</v>
      </c>
    </row>
    <row r="72" spans="1:3" ht="15.75" x14ac:dyDescent="0.25">
      <c r="A72" s="84"/>
      <c r="B72" s="85" t="s">
        <v>7</v>
      </c>
      <c r="C72" s="86">
        <v>12.795884131388471</v>
      </c>
    </row>
    <row r="73" spans="1:3" ht="15.75" x14ac:dyDescent="0.25">
      <c r="A73" s="84"/>
      <c r="B73" s="85" t="s">
        <v>8</v>
      </c>
      <c r="C73" s="86">
        <v>12.905498733743102</v>
      </c>
    </row>
    <row r="74" spans="1:3" ht="15.75" x14ac:dyDescent="0.25">
      <c r="A74" s="84"/>
      <c r="B74" s="85" t="s">
        <v>9</v>
      </c>
      <c r="C74" s="86">
        <v>11.354886524622266</v>
      </c>
    </row>
    <row r="75" spans="1:3" ht="15.75" x14ac:dyDescent="0.25">
      <c r="A75" s="84"/>
      <c r="B75" s="85" t="s">
        <v>10</v>
      </c>
      <c r="C75" s="86">
        <v>10.930711295016883</v>
      </c>
    </row>
    <row r="76" spans="1:3" ht="15.75" x14ac:dyDescent="0.25">
      <c r="A76" s="84"/>
      <c r="B76" s="85" t="s">
        <v>11</v>
      </c>
      <c r="C76" s="86">
        <v>11.785157388944768</v>
      </c>
    </row>
    <row r="77" spans="1:3" ht="15.75" x14ac:dyDescent="0.25">
      <c r="A77" s="84">
        <v>2007</v>
      </c>
      <c r="B77" s="85" t="s">
        <v>0</v>
      </c>
      <c r="C77" s="86">
        <v>13.883015944084443</v>
      </c>
    </row>
    <row r="78" spans="1:3" ht="15.75" x14ac:dyDescent="0.25">
      <c r="A78" s="84"/>
      <c r="B78" s="85" t="s">
        <v>1</v>
      </c>
      <c r="C78" s="86">
        <v>12.844781713967251</v>
      </c>
    </row>
    <row r="79" spans="1:3" ht="15.75" x14ac:dyDescent="0.25">
      <c r="A79" s="84"/>
      <c r="B79" s="85" t="s">
        <v>2</v>
      </c>
      <c r="C79" s="86">
        <v>11.942158848138043</v>
      </c>
    </row>
    <row r="80" spans="1:3" ht="15.75" x14ac:dyDescent="0.25">
      <c r="A80" s="84"/>
      <c r="B80" s="85" t="s">
        <v>3</v>
      </c>
      <c r="C80" s="86">
        <v>10.893403231722681</v>
      </c>
    </row>
    <row r="81" spans="1:3" ht="15.75" x14ac:dyDescent="0.25">
      <c r="A81" s="84"/>
      <c r="B81" s="85" t="s">
        <v>4</v>
      </c>
      <c r="C81" s="86">
        <v>11.522642217160962</v>
      </c>
    </row>
    <row r="82" spans="1:3" ht="15.75" x14ac:dyDescent="0.25">
      <c r="A82" s="84"/>
      <c r="B82" s="85" t="s">
        <v>5</v>
      </c>
      <c r="C82" s="86">
        <v>11.162157417764714</v>
      </c>
    </row>
    <row r="83" spans="1:3" ht="15.75" x14ac:dyDescent="0.25">
      <c r="A83" s="84"/>
      <c r="B83" s="85" t="s">
        <v>6</v>
      </c>
      <c r="C83" s="86">
        <v>11.156805094012503</v>
      </c>
    </row>
    <row r="84" spans="1:3" ht="15.75" x14ac:dyDescent="0.25">
      <c r="A84" s="84"/>
      <c r="B84" s="85" t="s">
        <v>7</v>
      </c>
      <c r="C84" s="86">
        <v>10.722557796252461</v>
      </c>
    </row>
    <row r="85" spans="1:3" ht="15.75" x14ac:dyDescent="0.25">
      <c r="A85" s="84"/>
      <c r="B85" s="85" t="s">
        <v>8</v>
      </c>
      <c r="C85" s="86">
        <v>10.823304381310617</v>
      </c>
    </row>
    <row r="86" spans="1:3" ht="15.75" x14ac:dyDescent="0.25">
      <c r="A86" s="84"/>
      <c r="B86" s="85" t="s">
        <v>9</v>
      </c>
      <c r="C86" s="86">
        <v>10.064204387300627</v>
      </c>
    </row>
    <row r="87" spans="1:3" ht="15.75" x14ac:dyDescent="0.25">
      <c r="A87" s="84"/>
      <c r="B87" s="85" t="s">
        <v>10</v>
      </c>
      <c r="C87" s="86">
        <v>9.4056540032941136</v>
      </c>
    </row>
    <row r="88" spans="1:3" ht="15.75" x14ac:dyDescent="0.25">
      <c r="A88" s="84"/>
      <c r="B88" s="85" t="s">
        <v>11</v>
      </c>
      <c r="C88" s="86">
        <v>9.8902379388991069</v>
      </c>
    </row>
    <row r="89" spans="1:3" ht="15.75" x14ac:dyDescent="0.25">
      <c r="A89" s="84">
        <v>2008</v>
      </c>
      <c r="B89" s="85" t="s">
        <v>0</v>
      </c>
      <c r="C89" s="86">
        <v>13.110013482615246</v>
      </c>
    </row>
    <row r="90" spans="1:3" ht="15.75" x14ac:dyDescent="0.25">
      <c r="A90" s="84"/>
      <c r="B90" s="85" t="s">
        <v>1</v>
      </c>
      <c r="C90" s="86">
        <v>11.997659701718108</v>
      </c>
    </row>
    <row r="91" spans="1:3" ht="15.75" x14ac:dyDescent="0.25">
      <c r="A91" s="84"/>
      <c r="B91" s="85" t="s">
        <v>2</v>
      </c>
      <c r="C91" s="86">
        <v>11.226441135364656</v>
      </c>
    </row>
    <row r="92" spans="1:3" ht="15.75" x14ac:dyDescent="0.25">
      <c r="A92" s="84"/>
      <c r="B92" s="85" t="s">
        <v>3</v>
      </c>
      <c r="C92" s="86">
        <v>11.132919808758453</v>
      </c>
    </row>
    <row r="93" spans="1:3" ht="15.75" x14ac:dyDescent="0.25">
      <c r="A93" s="84"/>
      <c r="B93" s="85" t="s">
        <v>4</v>
      </c>
      <c r="C93" s="86">
        <v>10.830906644043043</v>
      </c>
    </row>
    <row r="94" spans="1:3" ht="15.75" x14ac:dyDescent="0.25">
      <c r="A94" s="84"/>
      <c r="B94" s="85" t="s">
        <v>5</v>
      </c>
      <c r="C94" s="86">
        <v>11.193493882460945</v>
      </c>
    </row>
    <row r="95" spans="1:3" ht="15.75" x14ac:dyDescent="0.25">
      <c r="A95" s="84"/>
      <c r="B95" s="85" t="s">
        <v>6</v>
      </c>
      <c r="C95" s="86">
        <v>12.088557187072535</v>
      </c>
    </row>
    <row r="96" spans="1:3" ht="15.75" x14ac:dyDescent="0.25">
      <c r="A96" s="84"/>
      <c r="B96" s="85" t="s">
        <v>7</v>
      </c>
      <c r="C96" s="86">
        <v>11.202883164324156</v>
      </c>
    </row>
    <row r="97" spans="1:3" ht="15.75" x14ac:dyDescent="0.25">
      <c r="A97" s="84"/>
      <c r="B97" s="85" t="s">
        <v>8</v>
      </c>
      <c r="C97" s="86">
        <v>10.954094233971048</v>
      </c>
    </row>
    <row r="98" spans="1:3" ht="15.75" x14ac:dyDescent="0.25">
      <c r="A98" s="84"/>
      <c r="B98" s="85" t="s">
        <v>9</v>
      </c>
      <c r="C98" s="86">
        <v>10.122937555268571</v>
      </c>
    </row>
    <row r="99" spans="1:3" ht="15.75" x14ac:dyDescent="0.25">
      <c r="A99" s="84"/>
      <c r="B99" s="85" t="s">
        <v>10</v>
      </c>
      <c r="C99" s="86">
        <v>10.800034151426438</v>
      </c>
    </row>
    <row r="100" spans="1:3" ht="15.75" x14ac:dyDescent="0.25">
      <c r="A100" s="84"/>
      <c r="B100" s="85" t="s">
        <v>11</v>
      </c>
      <c r="C100" s="86">
        <v>10.607665799353748</v>
      </c>
    </row>
    <row r="101" spans="1:3" ht="15.75" x14ac:dyDescent="0.25">
      <c r="A101" s="84">
        <v>2009</v>
      </c>
      <c r="B101" s="85" t="s">
        <v>0</v>
      </c>
      <c r="C101" s="86">
        <v>14.226348649185447</v>
      </c>
    </row>
    <row r="102" spans="1:3" ht="15.75" x14ac:dyDescent="0.25">
      <c r="A102" s="84"/>
      <c r="B102" s="85" t="s">
        <v>1</v>
      </c>
      <c r="C102" s="86">
        <v>12.483617854829257</v>
      </c>
    </row>
    <row r="103" spans="1:3" ht="15.75" x14ac:dyDescent="0.25">
      <c r="A103" s="84"/>
      <c r="B103" s="85" t="s">
        <v>2</v>
      </c>
      <c r="C103" s="86">
        <v>11.979678598387613</v>
      </c>
    </row>
    <row r="104" spans="1:3" ht="15.75" x14ac:dyDescent="0.25">
      <c r="A104" s="84"/>
      <c r="B104" s="85" t="s">
        <v>3</v>
      </c>
      <c r="C104" s="86">
        <v>12.138419026702591</v>
      </c>
    </row>
    <row r="105" spans="1:3" ht="15.75" x14ac:dyDescent="0.25">
      <c r="A105" s="84"/>
      <c r="B105" s="85" t="s">
        <v>4</v>
      </c>
      <c r="C105" s="86">
        <v>11.654635737077085</v>
      </c>
    </row>
    <row r="106" spans="1:3" ht="15.75" x14ac:dyDescent="0.25">
      <c r="A106" s="84"/>
      <c r="B106" s="85" t="s">
        <v>5</v>
      </c>
      <c r="C106" s="86">
        <v>11.352128956274656</v>
      </c>
    </row>
    <row r="107" spans="1:3" ht="15.75" x14ac:dyDescent="0.25">
      <c r="A107" s="84"/>
      <c r="B107" s="85" t="s">
        <v>6</v>
      </c>
      <c r="C107" s="86">
        <v>12.640940671043557</v>
      </c>
    </row>
    <row r="108" spans="1:3" ht="15.75" x14ac:dyDescent="0.25">
      <c r="A108" s="84"/>
      <c r="B108" s="85" t="s">
        <v>7</v>
      </c>
      <c r="C108" s="86">
        <v>11.734088625882357</v>
      </c>
    </row>
    <row r="109" spans="1:3" ht="15.75" x14ac:dyDescent="0.25">
      <c r="A109" s="84"/>
      <c r="B109" s="85" t="s">
        <v>8</v>
      </c>
      <c r="C109" s="86">
        <v>12.162652961684193</v>
      </c>
    </row>
    <row r="110" spans="1:3" ht="15.75" x14ac:dyDescent="0.25">
      <c r="A110" s="84"/>
      <c r="B110" s="85" t="s">
        <v>9</v>
      </c>
      <c r="C110" s="86">
        <v>11.491771946383784</v>
      </c>
    </row>
    <row r="111" spans="1:3" ht="15.75" x14ac:dyDescent="0.25">
      <c r="A111" s="84"/>
      <c r="B111" s="85" t="s">
        <v>10</v>
      </c>
      <c r="C111" s="86">
        <v>11.058923014793178</v>
      </c>
    </row>
    <row r="112" spans="1:3" ht="15.75" x14ac:dyDescent="0.25">
      <c r="A112" s="84"/>
      <c r="B112" s="85" t="s">
        <v>11</v>
      </c>
      <c r="C112" s="86">
        <v>11.302422025524622</v>
      </c>
    </row>
    <row r="113" spans="1:3" ht="15.75" x14ac:dyDescent="0.25">
      <c r="A113" s="84">
        <v>2010</v>
      </c>
      <c r="B113" s="85" t="s">
        <v>0</v>
      </c>
      <c r="C113" s="86">
        <v>14.612465221141957</v>
      </c>
    </row>
    <row r="114" spans="1:3" ht="15.75" x14ac:dyDescent="0.25">
      <c r="A114" s="84"/>
      <c r="B114" s="85" t="s">
        <v>1</v>
      </c>
      <c r="C114" s="86">
        <v>12.56237654515267</v>
      </c>
    </row>
    <row r="115" spans="1:3" ht="15.75" x14ac:dyDescent="0.25">
      <c r="A115" s="84"/>
      <c r="B115" s="85" t="s">
        <v>2</v>
      </c>
      <c r="C115" s="86">
        <v>11.809021671430802</v>
      </c>
    </row>
    <row r="116" spans="1:3" ht="15.75" x14ac:dyDescent="0.25">
      <c r="A116" s="84"/>
      <c r="B116" s="85" t="s">
        <v>3</v>
      </c>
      <c r="C116" s="86">
        <v>12.220088531182702</v>
      </c>
    </row>
    <row r="117" spans="1:3" ht="15.75" x14ac:dyDescent="0.25">
      <c r="A117" s="84"/>
      <c r="B117" s="85" t="s">
        <v>4</v>
      </c>
      <c r="C117" s="86">
        <v>12.060768419018137</v>
      </c>
    </row>
    <row r="118" spans="1:3" ht="15.75" x14ac:dyDescent="0.25">
      <c r="A118" s="84"/>
      <c r="B118" s="85" t="s">
        <v>5</v>
      </c>
      <c r="C118" s="86">
        <v>11.629879668862763</v>
      </c>
    </row>
    <row r="119" spans="1:3" ht="15.75" x14ac:dyDescent="0.25">
      <c r="A119" s="84"/>
      <c r="B119" s="85" t="s">
        <v>6</v>
      </c>
      <c r="C119" s="86">
        <v>12.64604252216597</v>
      </c>
    </row>
    <row r="120" spans="1:3" ht="15.75" x14ac:dyDescent="0.25">
      <c r="A120" s="84"/>
      <c r="B120" s="85" t="s">
        <v>7</v>
      </c>
      <c r="C120" s="86">
        <v>11.150500767687399</v>
      </c>
    </row>
    <row r="121" spans="1:3" ht="15.75" x14ac:dyDescent="0.25">
      <c r="A121" s="84"/>
      <c r="B121" s="85" t="s">
        <v>8</v>
      </c>
      <c r="C121" s="86">
        <v>10.585833922298328</v>
      </c>
    </row>
    <row r="122" spans="1:3" ht="15.75" x14ac:dyDescent="0.25">
      <c r="A122" s="84"/>
      <c r="B122" s="85" t="s">
        <v>9</v>
      </c>
      <c r="C122" s="86">
        <v>10.162409644876488</v>
      </c>
    </row>
    <row r="123" spans="1:3" ht="15.75" x14ac:dyDescent="0.25">
      <c r="A123" s="84"/>
      <c r="B123" s="85" t="s">
        <v>10</v>
      </c>
      <c r="C123" s="86">
        <v>10.769780305857049</v>
      </c>
    </row>
    <row r="124" spans="1:3" ht="15.75" x14ac:dyDescent="0.25">
      <c r="A124" s="84"/>
      <c r="B124" s="85" t="s">
        <v>11</v>
      </c>
      <c r="C124" s="86">
        <v>11.094937928967912</v>
      </c>
    </row>
    <row r="125" spans="1:3" ht="15.75" x14ac:dyDescent="0.25">
      <c r="A125" s="84">
        <v>2011</v>
      </c>
      <c r="B125" s="85" t="s">
        <v>0</v>
      </c>
      <c r="C125" s="86">
        <v>13.547200755569747</v>
      </c>
    </row>
    <row r="126" spans="1:3" ht="15.75" x14ac:dyDescent="0.25">
      <c r="A126" s="84"/>
      <c r="B126" s="85" t="s">
        <v>1</v>
      </c>
      <c r="C126" s="86">
        <v>12.819129892398925</v>
      </c>
    </row>
    <row r="127" spans="1:3" ht="15.75" x14ac:dyDescent="0.25">
      <c r="A127" s="84"/>
      <c r="B127" s="85" t="s">
        <v>2</v>
      </c>
      <c r="C127" s="86">
        <v>10.838096868358898</v>
      </c>
    </row>
    <row r="128" spans="1:3" ht="15.75" x14ac:dyDescent="0.25">
      <c r="A128" s="84"/>
      <c r="B128" s="85" t="s">
        <v>3</v>
      </c>
      <c r="C128" s="86">
        <v>11.200746162951964</v>
      </c>
    </row>
    <row r="129" spans="1:3" ht="15.75" x14ac:dyDescent="0.25">
      <c r="A129" s="84"/>
      <c r="B129" s="85" t="s">
        <v>4</v>
      </c>
      <c r="C129" s="86">
        <v>11.255914968684644</v>
      </c>
    </row>
    <row r="130" spans="1:3" ht="15.75" x14ac:dyDescent="0.25">
      <c r="A130" s="84"/>
      <c r="B130" s="85" t="s">
        <v>5</v>
      </c>
      <c r="C130" s="86">
        <v>10.918424953562173</v>
      </c>
    </row>
    <row r="131" spans="1:3" ht="15.75" x14ac:dyDescent="0.25">
      <c r="A131" s="84"/>
      <c r="B131" s="85" t="s">
        <v>6</v>
      </c>
      <c r="C131" s="86">
        <v>11.559921736556364</v>
      </c>
    </row>
    <row r="132" spans="1:3" ht="15.75" x14ac:dyDescent="0.25">
      <c r="A132" s="84"/>
      <c r="B132" s="85" t="s">
        <v>7</v>
      </c>
      <c r="C132" s="86">
        <v>10.075956565300984</v>
      </c>
    </row>
    <row r="133" spans="1:3" ht="15.75" x14ac:dyDescent="0.25">
      <c r="A133" s="84"/>
      <c r="B133" s="85" t="s">
        <v>8</v>
      </c>
      <c r="C133" s="86">
        <v>9.7186952145371901</v>
      </c>
    </row>
    <row r="134" spans="1:3" ht="15.75" x14ac:dyDescent="0.25">
      <c r="A134" s="84"/>
      <c r="B134" s="85" t="s">
        <v>9</v>
      </c>
      <c r="C134" s="86">
        <v>9.0106226160145511</v>
      </c>
    </row>
    <row r="135" spans="1:3" ht="15.75" x14ac:dyDescent="0.25">
      <c r="A135" s="84"/>
      <c r="B135" s="85" t="s">
        <v>10</v>
      </c>
      <c r="C135" s="86">
        <v>9.2371220332764032</v>
      </c>
    </row>
    <row r="136" spans="1:3" ht="15.75" x14ac:dyDescent="0.25">
      <c r="A136" s="84"/>
      <c r="B136" s="85" t="s">
        <v>11</v>
      </c>
      <c r="C136" s="86">
        <v>9.7731198388180438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4"/>
  <sheetViews>
    <sheetView workbookViewId="0">
      <selection activeCell="O6" sqref="O6"/>
    </sheetView>
  </sheetViews>
  <sheetFormatPr baseColWidth="10" defaultRowHeight="15" x14ac:dyDescent="0.25"/>
  <cols>
    <col min="1" max="1" width="13.42578125" style="17" bestFit="1" customWidth="1"/>
    <col min="2" max="2" width="17.7109375" style="17" bestFit="1" customWidth="1"/>
    <col min="3" max="3" width="14.5703125" style="17" bestFit="1" customWidth="1"/>
    <col min="4" max="6" width="11.42578125" style="17"/>
    <col min="7" max="7" width="11.42578125" style="21"/>
    <col min="8" max="17" width="11.42578125" style="17"/>
    <col min="18" max="18" width="17.7109375" style="17" bestFit="1" customWidth="1"/>
    <col min="19" max="16384" width="11.42578125" style="17"/>
  </cols>
  <sheetData>
    <row r="1" spans="1:18" s="15" customFormat="1" x14ac:dyDescent="0.25">
      <c r="A1" s="174" t="s">
        <v>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s="15" customFormat="1" x14ac:dyDescent="0.25">
      <c r="B2" s="80"/>
      <c r="C2" s="80"/>
      <c r="G2" s="18"/>
      <c r="P2" s="175"/>
      <c r="Q2" s="175"/>
      <c r="R2" s="175"/>
    </row>
    <row r="3" spans="1:18" s="15" customFormat="1" x14ac:dyDescent="0.25">
      <c r="B3" s="80"/>
      <c r="C3" s="80"/>
      <c r="G3" s="18"/>
      <c r="O3" s="16"/>
      <c r="P3" s="106" t="s">
        <v>84</v>
      </c>
      <c r="Q3" s="106" t="s">
        <v>85</v>
      </c>
      <c r="R3" s="106" t="s">
        <v>84</v>
      </c>
    </row>
    <row r="4" spans="1:18" s="15" customFormat="1" x14ac:dyDescent="0.25">
      <c r="A4" s="3"/>
      <c r="B4" s="3"/>
      <c r="C4" s="3" t="s">
        <v>154</v>
      </c>
      <c r="D4" s="3"/>
      <c r="E4" s="3" t="s">
        <v>16</v>
      </c>
      <c r="F4" s="3" t="s">
        <v>17</v>
      </c>
      <c r="G4" s="105"/>
      <c r="H4" s="3" t="s">
        <v>47</v>
      </c>
      <c r="I4" s="3"/>
      <c r="J4" s="3"/>
      <c r="K4" s="3" t="s">
        <v>79</v>
      </c>
      <c r="L4" s="3"/>
      <c r="M4" s="3"/>
      <c r="N4" s="3" t="s">
        <v>83</v>
      </c>
      <c r="O4" s="109" t="s">
        <v>84</v>
      </c>
      <c r="P4" s="106" t="s">
        <v>86</v>
      </c>
      <c r="Q4" s="106" t="s">
        <v>87</v>
      </c>
      <c r="R4" s="107" t="s">
        <v>88</v>
      </c>
    </row>
    <row r="5" spans="1:18" s="15" customFormat="1" ht="18" x14ac:dyDescent="0.35">
      <c r="A5" s="3" t="s">
        <v>12</v>
      </c>
      <c r="B5" s="3" t="s">
        <v>13</v>
      </c>
      <c r="C5" s="3" t="s">
        <v>149</v>
      </c>
      <c r="D5" s="3" t="s">
        <v>14</v>
      </c>
      <c r="E5" s="3" t="s">
        <v>15</v>
      </c>
      <c r="F5" s="3" t="s">
        <v>18</v>
      </c>
      <c r="G5" s="105" t="s">
        <v>20</v>
      </c>
      <c r="H5" s="3" t="s">
        <v>46</v>
      </c>
      <c r="I5" s="3" t="s">
        <v>48</v>
      </c>
      <c r="J5" s="3" t="s">
        <v>77</v>
      </c>
      <c r="K5" s="3" t="s">
        <v>78</v>
      </c>
      <c r="L5" s="3" t="s">
        <v>80</v>
      </c>
      <c r="M5" s="3" t="s">
        <v>81</v>
      </c>
      <c r="N5" s="3" t="s">
        <v>82</v>
      </c>
      <c r="O5" s="110" t="s">
        <v>89</v>
      </c>
      <c r="P5" s="108" t="s">
        <v>90</v>
      </c>
      <c r="Q5" s="108" t="s">
        <v>91</v>
      </c>
      <c r="R5" s="108" t="s">
        <v>92</v>
      </c>
    </row>
    <row r="6" spans="1:18" ht="15.75" x14ac:dyDescent="0.25">
      <c r="A6" s="17">
        <v>1</v>
      </c>
      <c r="B6" s="17">
        <v>1</v>
      </c>
      <c r="C6" s="81">
        <v>16.738551303253406</v>
      </c>
      <c r="G6" s="21">
        <f>'Indice Estacional '!N4</f>
        <v>1.1634324957449615</v>
      </c>
      <c r="H6" s="21">
        <f>C6/G6</f>
        <v>14.387213151146758</v>
      </c>
      <c r="I6" s="21">
        <f>$B$167+($B$168*B6)</f>
        <v>15.049823495306837</v>
      </c>
      <c r="J6" s="21">
        <f>I6*G6</f>
        <v>17.509453709665994</v>
      </c>
      <c r="K6" s="21">
        <f>C6/J6</f>
        <v>0.95597221825447265</v>
      </c>
      <c r="O6" s="21">
        <f>C6-J6</f>
        <v>-0.77090240641258845</v>
      </c>
      <c r="P6" s="21">
        <f>ABS((O6))</f>
        <v>0.77090240641258845</v>
      </c>
      <c r="Q6" s="21">
        <f>ABS((O6/C6)*100)</f>
        <v>4.6055503397283326</v>
      </c>
      <c r="R6" s="21">
        <f>O6^2</f>
        <v>0.59429052021271966</v>
      </c>
    </row>
    <row r="7" spans="1:18" ht="15.75" x14ac:dyDescent="0.25">
      <c r="A7" s="17">
        <v>2</v>
      </c>
      <c r="B7" s="17">
        <v>2</v>
      </c>
      <c r="C7" s="81">
        <v>17.152949148288997</v>
      </c>
      <c r="G7" s="21">
        <f>'Indice Estacional '!N5</f>
        <v>1.0931835569145945</v>
      </c>
      <c r="H7" s="21">
        <f t="shared" ref="H7:H70" si="0">C7/G7</f>
        <v>15.690822497094219</v>
      </c>
      <c r="I7" s="21">
        <f t="shared" ref="I7:I70" si="1">$B$167+($B$168*B7)</f>
        <v>15.012375031512487</v>
      </c>
      <c r="J7" s="21">
        <f t="shared" ref="J7:J70" si="2">I7*G7</f>
        <v>16.411281534684669</v>
      </c>
      <c r="K7" s="21">
        <f t="shared" ref="K7:K70" si="3">C7/J7</f>
        <v>1.0451925470924888</v>
      </c>
      <c r="L7" s="21">
        <f>AVERAGE(K6:K8)</f>
        <v>1.0257834801387482</v>
      </c>
      <c r="M7" s="21">
        <f>K7/L7</f>
        <v>1.0189212122534039</v>
      </c>
      <c r="O7" s="21">
        <f t="shared" ref="O7:O70" si="4">C7-J7</f>
        <v>0.74166761360432787</v>
      </c>
      <c r="P7" s="21">
        <f t="shared" ref="P7:P70" si="5">ABS((O7))</f>
        <v>0.74166761360432787</v>
      </c>
      <c r="Q7" s="21">
        <f t="shared" ref="Q7:Q70" si="6">ABS((O7/C7)*100)</f>
        <v>4.3238489614382676</v>
      </c>
      <c r="R7" s="21">
        <f t="shared" ref="R7:R70" si="7">O7^2</f>
        <v>0.55007084906953863</v>
      </c>
    </row>
    <row r="8" spans="1:18" ht="15.75" x14ac:dyDescent="0.25">
      <c r="A8" s="17">
        <v>3</v>
      </c>
      <c r="B8" s="17">
        <v>3</v>
      </c>
      <c r="C8" s="81">
        <v>15.937430572736625</v>
      </c>
      <c r="G8" s="21">
        <f>'Indice Estacional '!N6</f>
        <v>0.98893192590342827</v>
      </c>
      <c r="H8" s="21">
        <f t="shared" si="0"/>
        <v>16.115801457392685</v>
      </c>
      <c r="I8" s="21">
        <f t="shared" si="1"/>
        <v>14.974926567718139</v>
      </c>
      <c r="J8" s="21">
        <f t="shared" si="2"/>
        <v>14.809182970875915</v>
      </c>
      <c r="K8" s="21">
        <f t="shared" si="3"/>
        <v>1.0761856750692829</v>
      </c>
      <c r="L8" s="21">
        <f t="shared" ref="L8:L71" si="8">AVERAGE(K7:K9)</f>
        <v>1.0265598183801663</v>
      </c>
      <c r="M8" s="21">
        <f t="shared" ref="M8:M71" si="9">K8/L8</f>
        <v>1.0483419044858218</v>
      </c>
      <c r="O8" s="21">
        <f t="shared" si="4"/>
        <v>1.1282476018607106</v>
      </c>
      <c r="P8" s="21">
        <f t="shared" si="5"/>
        <v>1.1282476018607106</v>
      </c>
      <c r="Q8" s="21">
        <f t="shared" si="6"/>
        <v>7.07923147781894</v>
      </c>
      <c r="R8" s="21">
        <f t="shared" si="7"/>
        <v>1.2729426511044446</v>
      </c>
    </row>
    <row r="9" spans="1:18" ht="15.75" x14ac:dyDescent="0.25">
      <c r="A9" s="17">
        <v>4</v>
      </c>
      <c r="B9" s="17">
        <v>4</v>
      </c>
      <c r="C9" s="81">
        <v>14.549198996888052</v>
      </c>
      <c r="G9" s="21">
        <f>'Indice Estacional '!N7</f>
        <v>1.0163885300267035</v>
      </c>
      <c r="H9" s="21">
        <f t="shared" si="0"/>
        <v>14.314603684582904</v>
      </c>
      <c r="I9" s="21">
        <f t="shared" si="1"/>
        <v>14.937478103923789</v>
      </c>
      <c r="J9" s="21">
        <f t="shared" si="2"/>
        <v>15.18228141235317</v>
      </c>
      <c r="K9" s="21">
        <f t="shared" si="3"/>
        <v>0.95830123297872705</v>
      </c>
      <c r="L9" s="21">
        <f t="shared" si="8"/>
        <v>1.0022122275944612</v>
      </c>
      <c r="M9" s="21">
        <f t="shared" si="9"/>
        <v>0.95618593207435654</v>
      </c>
      <c r="O9" s="21">
        <f t="shared" si="4"/>
        <v>-0.63308241546511823</v>
      </c>
      <c r="P9" s="21">
        <f t="shared" si="5"/>
        <v>0.63308241546511823</v>
      </c>
      <c r="Q9" s="21">
        <f t="shared" si="6"/>
        <v>4.3513214411358945</v>
      </c>
      <c r="R9" s="21">
        <f t="shared" si="7"/>
        <v>0.40079334477114859</v>
      </c>
    </row>
    <row r="10" spans="1:18" ht="15.75" x14ac:dyDescent="0.25">
      <c r="A10" s="17">
        <v>5</v>
      </c>
      <c r="B10" s="17">
        <v>5</v>
      </c>
      <c r="C10" s="81">
        <v>14.242383592342675</v>
      </c>
      <c r="G10" s="21">
        <f>'Indice Estacional '!N8</f>
        <v>0.98324640297085319</v>
      </c>
      <c r="H10" s="21">
        <f t="shared" si="0"/>
        <v>14.485060458202224</v>
      </c>
      <c r="I10" s="21">
        <f t="shared" si="1"/>
        <v>14.900029640129439</v>
      </c>
      <c r="J10" s="21">
        <f t="shared" si="2"/>
        <v>14.650400547816368</v>
      </c>
      <c r="K10" s="21">
        <f t="shared" si="3"/>
        <v>0.97214977473537356</v>
      </c>
      <c r="L10" s="21">
        <f t="shared" si="8"/>
        <v>0.99167431538976414</v>
      </c>
      <c r="M10" s="21">
        <f t="shared" si="9"/>
        <v>0.98031153943246307</v>
      </c>
      <c r="O10" s="21">
        <f t="shared" si="4"/>
        <v>-0.40801695547369299</v>
      </c>
      <c r="P10" s="21">
        <f t="shared" si="5"/>
        <v>0.40801695547369299</v>
      </c>
      <c r="Q10" s="21">
        <f t="shared" si="6"/>
        <v>2.8648080767397719</v>
      </c>
      <c r="R10" s="21">
        <f t="shared" si="7"/>
        <v>0.16647783595402157</v>
      </c>
    </row>
    <row r="11" spans="1:18" ht="15.75" x14ac:dyDescent="0.25">
      <c r="A11" s="17">
        <v>6</v>
      </c>
      <c r="B11" s="17">
        <v>6</v>
      </c>
      <c r="C11" s="81">
        <v>15.238683493612207</v>
      </c>
      <c r="G11" s="21">
        <f>'Indice Estacional '!N9</f>
        <v>0.98155548557790595</v>
      </c>
      <c r="H11" s="21">
        <f t="shared" si="0"/>
        <v>15.525035229811992</v>
      </c>
      <c r="I11" s="21">
        <f t="shared" si="1"/>
        <v>14.862581176335089</v>
      </c>
      <c r="J11" s="21">
        <f t="shared" si="2"/>
        <v>14.588448083478633</v>
      </c>
      <c r="K11" s="21">
        <f t="shared" si="3"/>
        <v>1.0445719384551919</v>
      </c>
      <c r="L11" s="21">
        <f t="shared" si="8"/>
        <v>1.0072277551435194</v>
      </c>
      <c r="M11" s="21">
        <f t="shared" si="9"/>
        <v>1.0370762055761176</v>
      </c>
      <c r="O11" s="21">
        <f t="shared" si="4"/>
        <v>0.65023541013357367</v>
      </c>
      <c r="P11" s="21">
        <f t="shared" si="5"/>
        <v>0.65023541013357367</v>
      </c>
      <c r="Q11" s="21">
        <f t="shared" si="6"/>
        <v>4.2670051543897554</v>
      </c>
      <c r="R11" s="21">
        <f t="shared" si="7"/>
        <v>0.42280608859157676</v>
      </c>
    </row>
    <row r="12" spans="1:18" ht="15.75" x14ac:dyDescent="0.25">
      <c r="A12" s="17">
        <v>7</v>
      </c>
      <c r="B12" s="17">
        <v>7</v>
      </c>
      <c r="C12" s="81">
        <v>15.136238262839811</v>
      </c>
      <c r="D12" s="93">
        <f>AVERAGE(C6:C17)</f>
        <v>14.954807458006163</v>
      </c>
      <c r="E12" s="93">
        <f>AVERAGE(D12:D13)</f>
        <v>15.001195337352009</v>
      </c>
      <c r="F12" s="21">
        <f>C12/E12</f>
        <v>1.0090021443258961</v>
      </c>
      <c r="G12" s="21">
        <f>'Indice Estacional '!N10</f>
        <v>1.0159443485073951</v>
      </c>
      <c r="H12" s="21">
        <f t="shared" si="0"/>
        <v>14.898688382958836</v>
      </c>
      <c r="I12" s="21">
        <f t="shared" si="1"/>
        <v>14.825132712540741</v>
      </c>
      <c r="J12" s="21">
        <f t="shared" si="2"/>
        <v>15.061509795177875</v>
      </c>
      <c r="K12" s="21">
        <f t="shared" si="3"/>
        <v>1.0049615522399926</v>
      </c>
      <c r="L12" s="21">
        <f t="shared" si="8"/>
        <v>1.0105441730402374</v>
      </c>
      <c r="M12" s="21">
        <f t="shared" si="9"/>
        <v>0.99447562912222898</v>
      </c>
      <c r="N12" s="17">
        <f>E12/I12</f>
        <v>1.0118759560690027</v>
      </c>
      <c r="O12" s="21">
        <f t="shared" si="4"/>
        <v>7.4728467661936193E-2</v>
      </c>
      <c r="P12" s="21">
        <f t="shared" si="5"/>
        <v>7.4728467661936193E-2</v>
      </c>
      <c r="Q12" s="21">
        <f t="shared" si="6"/>
        <v>0.49370567748922239</v>
      </c>
      <c r="R12" s="21">
        <f t="shared" si="7"/>
        <v>5.5843438791010431E-3</v>
      </c>
    </row>
    <row r="13" spans="1:18" ht="15.75" x14ac:dyDescent="0.25">
      <c r="A13" s="17">
        <v>8</v>
      </c>
      <c r="B13" s="17">
        <v>8</v>
      </c>
      <c r="C13" s="81">
        <v>14.515360314291655</v>
      </c>
      <c r="D13" s="93">
        <f>AVERAGE(C7:C18)</f>
        <v>15.047583216697854</v>
      </c>
      <c r="E13" s="93">
        <f t="shared" ref="E13:E76" si="10">AVERAGE(D13:D14)</f>
        <v>15.011540888246317</v>
      </c>
      <c r="F13" s="21">
        <f t="shared" ref="F13:F76" si="11">C13/E13</f>
        <v>0.96694672601244025</v>
      </c>
      <c r="G13" s="21">
        <f>'Indice Estacional '!N11</f>
        <v>0.99947600119734603</v>
      </c>
      <c r="H13" s="21">
        <f t="shared" si="0"/>
        <v>14.522970333357314</v>
      </c>
      <c r="I13" s="21">
        <f t="shared" si="1"/>
        <v>14.787684248746391</v>
      </c>
      <c r="J13" s="21">
        <f t="shared" si="2"/>
        <v>14.779935519906022</v>
      </c>
      <c r="K13" s="21">
        <f t="shared" si="3"/>
        <v>0.98209902842552799</v>
      </c>
      <c r="L13" s="21">
        <f t="shared" si="8"/>
        <v>0.98987746238516161</v>
      </c>
      <c r="M13" s="21">
        <f t="shared" si="9"/>
        <v>0.99214202337641766</v>
      </c>
      <c r="N13" s="17">
        <f t="shared" ref="N13:N76" si="12">E13/I13</f>
        <v>1.0151380456692469</v>
      </c>
      <c r="O13" s="21">
        <f t="shared" si="4"/>
        <v>-0.26457520561436709</v>
      </c>
      <c r="P13" s="21">
        <f t="shared" si="5"/>
        <v>0.26457520561436709</v>
      </c>
      <c r="Q13" s="21">
        <f t="shared" si="6"/>
        <v>1.8227257187261787</v>
      </c>
      <c r="R13" s="21">
        <f t="shared" si="7"/>
        <v>7.0000039425884619E-2</v>
      </c>
    </row>
    <row r="14" spans="1:18" ht="15.75" x14ac:dyDescent="0.25">
      <c r="A14" s="17">
        <v>9</v>
      </c>
      <c r="B14" s="17">
        <v>9</v>
      </c>
      <c r="C14" s="81">
        <v>14.237406005478789</v>
      </c>
      <c r="D14" s="93">
        <f>AVERAGE(C8:C19)</f>
        <v>14.975498559794781</v>
      </c>
      <c r="E14" s="93">
        <f t="shared" si="10"/>
        <v>14.930861385053962</v>
      </c>
      <c r="F14" s="21">
        <f t="shared" si="11"/>
        <v>0.9535555677806149</v>
      </c>
      <c r="G14" s="21">
        <f>'Indice Estacional '!N12</f>
        <v>0.98235307461139498</v>
      </c>
      <c r="H14" s="21">
        <f t="shared" si="0"/>
        <v>14.493165821373243</v>
      </c>
      <c r="I14" s="21">
        <f t="shared" si="1"/>
        <v>14.750235784952041</v>
      </c>
      <c r="J14" s="21">
        <f t="shared" si="2"/>
        <v>14.489939474590662</v>
      </c>
      <c r="K14" s="21">
        <f t="shared" si="3"/>
        <v>0.98257180648996423</v>
      </c>
      <c r="L14" s="21">
        <f t="shared" si="8"/>
        <v>1.0054383580071502</v>
      </c>
      <c r="M14" s="21">
        <f t="shared" si="9"/>
        <v>0.97725713233926237</v>
      </c>
      <c r="N14" s="17">
        <f t="shared" si="12"/>
        <v>1.0122456076455533</v>
      </c>
      <c r="O14" s="21">
        <f t="shared" si="4"/>
        <v>-0.25253346911187258</v>
      </c>
      <c r="P14" s="21">
        <f t="shared" si="5"/>
        <v>0.25253346911187258</v>
      </c>
      <c r="Q14" s="21">
        <f t="shared" si="6"/>
        <v>1.7737323007765144</v>
      </c>
      <c r="R14" s="21">
        <f t="shared" si="7"/>
        <v>6.3773153021677104E-2</v>
      </c>
    </row>
    <row r="15" spans="1:18" ht="15.75" x14ac:dyDescent="0.25">
      <c r="A15" s="17">
        <v>10</v>
      </c>
      <c r="B15" s="17">
        <v>10</v>
      </c>
      <c r="C15" s="81">
        <v>14.425915334019068</v>
      </c>
      <c r="D15" s="93">
        <f t="shared" ref="D15:D16" si="13">AVERAGE(C9:C20)</f>
        <v>14.886224210313143</v>
      </c>
      <c r="E15" s="93">
        <f t="shared" si="10"/>
        <v>14.9526476928541</v>
      </c>
      <c r="F15" s="21">
        <f t="shared" si="11"/>
        <v>0.96477330505909276</v>
      </c>
      <c r="G15" s="21">
        <f>'Indice Estacional '!N13</f>
        <v>0.93235128718306348</v>
      </c>
      <c r="H15" s="21">
        <f t="shared" si="0"/>
        <v>15.472618027486668</v>
      </c>
      <c r="I15" s="21">
        <f t="shared" si="1"/>
        <v>14.712787321157691</v>
      </c>
      <c r="J15" s="21">
        <f t="shared" si="2"/>
        <v>13.717486196932029</v>
      </c>
      <c r="K15" s="21">
        <f t="shared" si="3"/>
        <v>1.0516442391059582</v>
      </c>
      <c r="L15" s="21">
        <f t="shared" si="8"/>
        <v>1.0165171685330716</v>
      </c>
      <c r="M15" s="21">
        <f t="shared" si="9"/>
        <v>1.0345562983688492</v>
      </c>
      <c r="N15" s="17">
        <f t="shared" si="12"/>
        <v>1.016302850470181</v>
      </c>
      <c r="O15" s="21">
        <f t="shared" si="4"/>
        <v>0.70842913708703925</v>
      </c>
      <c r="P15" s="21">
        <f t="shared" si="5"/>
        <v>0.70842913708703925</v>
      </c>
      <c r="Q15" s="21">
        <f t="shared" si="6"/>
        <v>4.9108089205017569</v>
      </c>
      <c r="R15" s="21">
        <f t="shared" si="7"/>
        <v>0.50187184227388704</v>
      </c>
    </row>
    <row r="16" spans="1:18" ht="15.75" x14ac:dyDescent="0.25">
      <c r="A16" s="17">
        <v>11</v>
      </c>
      <c r="B16" s="17">
        <v>11</v>
      </c>
      <c r="C16" s="81">
        <v>13.583348268766709</v>
      </c>
      <c r="D16" s="93">
        <f t="shared" si="13"/>
        <v>15.019071175395055</v>
      </c>
      <c r="E16" s="93">
        <f t="shared" si="10"/>
        <v>15.031015932238525</v>
      </c>
      <c r="F16" s="21">
        <f t="shared" si="11"/>
        <v>0.90368796959579711</v>
      </c>
      <c r="G16" s="21">
        <f>'Indice Estacional '!N14</f>
        <v>0.91161013301429805</v>
      </c>
      <c r="H16" s="21">
        <f t="shared" si="0"/>
        <v>14.900391929445197</v>
      </c>
      <c r="I16" s="21">
        <f t="shared" si="1"/>
        <v>14.675338857363341</v>
      </c>
      <c r="J16" s="21">
        <f t="shared" si="2"/>
        <v>13.378187607790892</v>
      </c>
      <c r="K16" s="21">
        <f t="shared" si="3"/>
        <v>1.0153354600032922</v>
      </c>
      <c r="L16" s="21">
        <f t="shared" si="8"/>
        <v>1.0239066870284483</v>
      </c>
      <c r="M16" s="21">
        <f t="shared" si="9"/>
        <v>0.99162889828365974</v>
      </c>
      <c r="N16" s="17">
        <f t="shared" si="12"/>
        <v>1.0242363790255324</v>
      </c>
      <c r="O16" s="21">
        <f t="shared" si="4"/>
        <v>0.20516066097581742</v>
      </c>
      <c r="P16" s="21">
        <f t="shared" si="5"/>
        <v>0.20516066097581742</v>
      </c>
      <c r="Q16" s="21">
        <f t="shared" si="6"/>
        <v>1.5103835734489699</v>
      </c>
      <c r="R16" s="21">
        <f t="shared" si="7"/>
        <v>4.2090896812034297E-2</v>
      </c>
    </row>
    <row r="17" spans="1:18" ht="15.75" x14ac:dyDescent="0.25">
      <c r="A17" s="17">
        <v>12</v>
      </c>
      <c r="B17" s="17">
        <v>12</v>
      </c>
      <c r="C17" s="81">
        <v>13.700224203555972</v>
      </c>
      <c r="D17" s="93">
        <f>AVERAGE(C11:C22)</f>
        <v>15.042960689081996</v>
      </c>
      <c r="E17" s="93">
        <f t="shared" si="10"/>
        <v>15.082980854165417</v>
      </c>
      <c r="F17" s="21">
        <f t="shared" si="11"/>
        <v>0.90832338355534192</v>
      </c>
      <c r="G17" s="21">
        <f>'Indice Estacional '!N15</f>
        <v>0.93152675834805321</v>
      </c>
      <c r="H17" s="21">
        <f t="shared" si="0"/>
        <v>14.707279292600907</v>
      </c>
      <c r="I17" s="21">
        <f t="shared" si="1"/>
        <v>14.637890393568993</v>
      </c>
      <c r="J17" s="21">
        <f t="shared" si="2"/>
        <v>13.635586587375434</v>
      </c>
      <c r="K17" s="21">
        <f t="shared" si="3"/>
        <v>1.0047403619760946</v>
      </c>
      <c r="L17" s="21">
        <f t="shared" si="8"/>
        <v>1.0236706249910694</v>
      </c>
      <c r="M17" s="21">
        <f t="shared" si="9"/>
        <v>0.98150746680345546</v>
      </c>
      <c r="N17" s="17">
        <f t="shared" si="12"/>
        <v>1.0304067354399626</v>
      </c>
      <c r="O17" s="21">
        <f t="shared" si="4"/>
        <v>6.463761618053887E-2</v>
      </c>
      <c r="P17" s="21">
        <f t="shared" si="5"/>
        <v>6.463761618053887E-2</v>
      </c>
      <c r="Q17" s="21">
        <f t="shared" si="6"/>
        <v>0.47179969626892532</v>
      </c>
      <c r="R17" s="21">
        <f t="shared" si="7"/>
        <v>4.1780214255026605E-3</v>
      </c>
    </row>
    <row r="18" spans="1:18" ht="15.75" x14ac:dyDescent="0.25">
      <c r="A18" s="17">
        <v>1</v>
      </c>
      <c r="B18" s="17">
        <v>13</v>
      </c>
      <c r="C18" s="81">
        <v>17.851860407553673</v>
      </c>
      <c r="D18" s="93">
        <f t="shared" ref="D18:D81" si="14">AVERAGE(C12:C23)</f>
        <v>15.123001019248838</v>
      </c>
      <c r="E18" s="93">
        <f t="shared" si="10"/>
        <v>15.134813035139267</v>
      </c>
      <c r="F18" s="21">
        <f t="shared" si="11"/>
        <v>1.179523021930043</v>
      </c>
      <c r="G18" s="21">
        <f>G6</f>
        <v>1.1634324957449615</v>
      </c>
      <c r="H18" s="21">
        <f t="shared" si="0"/>
        <v>15.344130813642854</v>
      </c>
      <c r="I18" s="21">
        <f t="shared" si="1"/>
        <v>14.600441929774643</v>
      </c>
      <c r="J18" s="21">
        <f t="shared" si="2"/>
        <v>16.986628593337095</v>
      </c>
      <c r="K18" s="21">
        <f t="shared" si="3"/>
        <v>1.0509360529938212</v>
      </c>
      <c r="L18" s="21">
        <f t="shared" si="8"/>
        <v>1.0262620648585872</v>
      </c>
      <c r="M18" s="21">
        <f t="shared" si="9"/>
        <v>1.0240425803312081</v>
      </c>
      <c r="N18" s="17">
        <f t="shared" si="12"/>
        <v>1.0365996528005692</v>
      </c>
      <c r="O18" s="21">
        <f t="shared" si="4"/>
        <v>0.86523181421657824</v>
      </c>
      <c r="P18" s="21">
        <f t="shared" si="5"/>
        <v>0.86523181421657824</v>
      </c>
      <c r="Q18" s="21">
        <f t="shared" si="6"/>
        <v>4.8467319061629679</v>
      </c>
      <c r="R18" s="21">
        <f t="shared" si="7"/>
        <v>0.74862609233251132</v>
      </c>
    </row>
    <row r="19" spans="1:18" ht="15.75" x14ac:dyDescent="0.25">
      <c r="A19" s="17">
        <v>2</v>
      </c>
      <c r="B19" s="17">
        <v>14</v>
      </c>
      <c r="C19" s="81">
        <v>16.287933265452185</v>
      </c>
      <c r="D19" s="93">
        <f t="shared" si="14"/>
        <v>15.146625051029696</v>
      </c>
      <c r="E19" s="93">
        <f t="shared" si="10"/>
        <v>15.198842177014512</v>
      </c>
      <c r="F19" s="21">
        <f t="shared" si="11"/>
        <v>1.0716561877380848</v>
      </c>
      <c r="G19" s="21">
        <f t="shared" ref="G19:G29" si="15">G7</f>
        <v>1.0931835569145945</v>
      </c>
      <c r="H19" s="21">
        <f t="shared" si="0"/>
        <v>14.899541035380473</v>
      </c>
      <c r="I19" s="21">
        <f t="shared" si="1"/>
        <v>14.562993465980293</v>
      </c>
      <c r="J19" s="21">
        <f t="shared" si="2"/>
        <v>15.920024996464335</v>
      </c>
      <c r="K19" s="21">
        <f t="shared" si="3"/>
        <v>1.0231097796058459</v>
      </c>
      <c r="L19" s="21">
        <f t="shared" si="8"/>
        <v>1.0363160324095066</v>
      </c>
      <c r="M19" s="21">
        <f t="shared" si="9"/>
        <v>0.98725653913415268</v>
      </c>
      <c r="N19" s="17">
        <f t="shared" si="12"/>
        <v>1.0436619512684384</v>
      </c>
      <c r="O19" s="21">
        <f t="shared" si="4"/>
        <v>0.36790826898785056</v>
      </c>
      <c r="P19" s="21">
        <f t="shared" si="5"/>
        <v>0.36790826898785056</v>
      </c>
      <c r="Q19" s="21">
        <f t="shared" si="6"/>
        <v>2.258778096593808</v>
      </c>
      <c r="R19" s="21">
        <f t="shared" si="7"/>
        <v>0.13535649438963659</v>
      </c>
    </row>
    <row r="20" spans="1:18" ht="15.75" x14ac:dyDescent="0.25">
      <c r="A20" s="17">
        <v>3</v>
      </c>
      <c r="B20" s="17">
        <v>15</v>
      </c>
      <c r="C20" s="81">
        <v>14.866138378956945</v>
      </c>
      <c r="D20" s="93">
        <f t="shared" si="14"/>
        <v>15.25105930299933</v>
      </c>
      <c r="E20" s="93">
        <f t="shared" si="10"/>
        <v>15.26313658280888</v>
      </c>
      <c r="F20" s="21">
        <f t="shared" si="11"/>
        <v>0.97398973653298238</v>
      </c>
      <c r="G20" s="21">
        <f t="shared" si="15"/>
        <v>0.98893192590342827</v>
      </c>
      <c r="H20" s="21">
        <f t="shared" si="0"/>
        <v>15.032519417730541</v>
      </c>
      <c r="I20" s="21">
        <f t="shared" si="1"/>
        <v>14.525545002185943</v>
      </c>
      <c r="J20" s="21">
        <f t="shared" si="2"/>
        <v>14.364775193808661</v>
      </c>
      <c r="K20" s="21">
        <f t="shared" si="3"/>
        <v>1.0349022646288524</v>
      </c>
      <c r="L20" s="21">
        <f t="shared" si="8"/>
        <v>1.051431879120388</v>
      </c>
      <c r="M20" s="21">
        <f t="shared" si="9"/>
        <v>0.98427894871766286</v>
      </c>
      <c r="N20" s="17">
        <f t="shared" si="12"/>
        <v>1.0507789264025507</v>
      </c>
      <c r="O20" s="21">
        <f t="shared" si="4"/>
        <v>0.50136318514828382</v>
      </c>
      <c r="P20" s="21">
        <f t="shared" si="5"/>
        <v>0.50136318514828382</v>
      </c>
      <c r="Q20" s="21">
        <f t="shared" si="6"/>
        <v>3.3725179489649078</v>
      </c>
      <c r="R20" s="21">
        <f t="shared" si="7"/>
        <v>0.25136504342203231</v>
      </c>
    </row>
    <row r="21" spans="1:18" ht="15.75" x14ac:dyDescent="0.25">
      <c r="A21" s="17">
        <v>4</v>
      </c>
      <c r="B21" s="17">
        <v>16</v>
      </c>
      <c r="C21" s="81">
        <v>16.143362577870963</v>
      </c>
      <c r="D21" s="93">
        <f t="shared" si="14"/>
        <v>15.275213862618427</v>
      </c>
      <c r="E21" s="93">
        <f t="shared" si="10"/>
        <v>15.273123534658101</v>
      </c>
      <c r="F21" s="21">
        <f t="shared" si="11"/>
        <v>1.056978459005985</v>
      </c>
      <c r="G21" s="21">
        <f t="shared" si="15"/>
        <v>1.0163885300267035</v>
      </c>
      <c r="H21" s="21">
        <f t="shared" si="0"/>
        <v>15.883062530671051</v>
      </c>
      <c r="I21" s="21">
        <f t="shared" si="1"/>
        <v>14.488096538391595</v>
      </c>
      <c r="J21" s="21">
        <f t="shared" si="2"/>
        <v>14.725535143540805</v>
      </c>
      <c r="K21" s="21">
        <f t="shared" si="3"/>
        <v>1.0962835931264661</v>
      </c>
      <c r="L21" s="21">
        <f t="shared" si="8"/>
        <v>1.0512478023638618</v>
      </c>
      <c r="M21" s="21">
        <f t="shared" si="9"/>
        <v>1.0428403185826745</v>
      </c>
      <c r="N21" s="17">
        <f t="shared" si="12"/>
        <v>1.0541842742548191</v>
      </c>
      <c r="O21" s="21">
        <f t="shared" si="4"/>
        <v>1.4178274343301585</v>
      </c>
      <c r="P21" s="21">
        <f t="shared" si="5"/>
        <v>1.4178274343301585</v>
      </c>
      <c r="Q21" s="21">
        <f t="shared" si="6"/>
        <v>8.7827268172350372</v>
      </c>
      <c r="R21" s="21">
        <f t="shared" si="7"/>
        <v>2.0102346335392398</v>
      </c>
    </row>
    <row r="22" spans="1:18" ht="15.75" x14ac:dyDescent="0.25">
      <c r="A22" s="17">
        <v>5</v>
      </c>
      <c r="B22" s="17">
        <v>17</v>
      </c>
      <c r="C22" s="81">
        <v>14.529057756585953</v>
      </c>
      <c r="D22" s="93">
        <f t="shared" si="14"/>
        <v>15.271033206697775</v>
      </c>
      <c r="E22" s="93">
        <f t="shared" si="10"/>
        <v>15.318564367569731</v>
      </c>
      <c r="F22" s="21">
        <f t="shared" si="11"/>
        <v>0.9484607961921544</v>
      </c>
      <c r="G22" s="21">
        <f t="shared" si="15"/>
        <v>0.98324640297085319</v>
      </c>
      <c r="H22" s="21">
        <f t="shared" si="0"/>
        <v>14.776619281481006</v>
      </c>
      <c r="I22" s="21">
        <f t="shared" si="1"/>
        <v>14.450648074597245</v>
      </c>
      <c r="J22" s="21">
        <f t="shared" si="2"/>
        <v>14.208547739945427</v>
      </c>
      <c r="K22" s="21">
        <f t="shared" si="3"/>
        <v>1.0225575493362671</v>
      </c>
      <c r="L22" s="21">
        <f t="shared" si="8"/>
        <v>1.0879575516231217</v>
      </c>
      <c r="M22" s="21">
        <f t="shared" si="9"/>
        <v>0.93988735848261318</v>
      </c>
      <c r="N22" s="17">
        <f t="shared" si="12"/>
        <v>1.0600607175880363</v>
      </c>
      <c r="O22" s="21">
        <f t="shared" si="4"/>
        <v>0.32051001664052592</v>
      </c>
      <c r="P22" s="21">
        <f t="shared" si="5"/>
        <v>0.32051001664052592</v>
      </c>
      <c r="Q22" s="21">
        <f t="shared" si="6"/>
        <v>2.2059931346562389</v>
      </c>
      <c r="R22" s="21">
        <f t="shared" si="7"/>
        <v>0.10272667076691021</v>
      </c>
    </row>
    <row r="23" spans="1:18" ht="15.75" x14ac:dyDescent="0.25">
      <c r="A23" s="17">
        <v>6</v>
      </c>
      <c r="B23" s="17">
        <v>18</v>
      </c>
      <c r="C23" s="81">
        <v>16.199167455614319</v>
      </c>
      <c r="D23" s="93">
        <f t="shared" si="14"/>
        <v>15.366095528441688</v>
      </c>
      <c r="E23" s="93">
        <f t="shared" si="10"/>
        <v>15.442818866433413</v>
      </c>
      <c r="F23" s="21">
        <f t="shared" si="11"/>
        <v>1.0489773658373285</v>
      </c>
      <c r="G23" s="21">
        <f t="shared" si="15"/>
        <v>0.98155548557790595</v>
      </c>
      <c r="H23" s="21">
        <f t="shared" si="0"/>
        <v>16.50356774897632</v>
      </c>
      <c r="I23" s="21">
        <f t="shared" si="1"/>
        <v>14.413199610802895</v>
      </c>
      <c r="J23" s="21">
        <f t="shared" si="2"/>
        <v>14.14735514271292</v>
      </c>
      <c r="K23" s="21">
        <f t="shared" si="3"/>
        <v>1.1450315124066321</v>
      </c>
      <c r="L23" s="21">
        <f t="shared" si="8"/>
        <v>1.0744586058264023</v>
      </c>
      <c r="M23" s="21">
        <f t="shared" si="9"/>
        <v>1.0656822945039841</v>
      </c>
      <c r="N23" s="17">
        <f t="shared" si="12"/>
        <v>1.0714358562590645</v>
      </c>
      <c r="O23" s="21">
        <f t="shared" si="4"/>
        <v>2.051812312901399</v>
      </c>
      <c r="P23" s="21">
        <f t="shared" si="5"/>
        <v>2.051812312901399</v>
      </c>
      <c r="Q23" s="21">
        <f t="shared" si="6"/>
        <v>12.666159038872586</v>
      </c>
      <c r="R23" s="21">
        <f t="shared" si="7"/>
        <v>4.209933767373788</v>
      </c>
    </row>
    <row r="24" spans="1:18" ht="15.75" x14ac:dyDescent="0.25">
      <c r="A24" s="17">
        <v>7</v>
      </c>
      <c r="B24" s="17">
        <v>19</v>
      </c>
      <c r="C24" s="81">
        <v>15.419726644210124</v>
      </c>
      <c r="D24" s="93">
        <f t="shared" si="14"/>
        <v>15.519542204425136</v>
      </c>
      <c r="E24" s="93">
        <f t="shared" si="10"/>
        <v>15.445356520974272</v>
      </c>
      <c r="F24" s="21">
        <f t="shared" si="11"/>
        <v>0.99834060957224635</v>
      </c>
      <c r="G24" s="21">
        <f t="shared" si="15"/>
        <v>1.0159443485073951</v>
      </c>
      <c r="H24" s="21">
        <f t="shared" si="0"/>
        <v>15.177727664772657</v>
      </c>
      <c r="I24" s="21">
        <f t="shared" si="1"/>
        <v>14.375751147008545</v>
      </c>
      <c r="J24" s="21">
        <f t="shared" si="2"/>
        <v>14.604963133352035</v>
      </c>
      <c r="K24" s="21">
        <f t="shared" si="3"/>
        <v>1.0557867557363076</v>
      </c>
      <c r="L24" s="21">
        <f t="shared" si="8"/>
        <v>1.1003821467455934</v>
      </c>
      <c r="M24" s="21">
        <f t="shared" si="9"/>
        <v>0.95947281483875602</v>
      </c>
      <c r="N24" s="17">
        <f t="shared" si="12"/>
        <v>1.0744034425073017</v>
      </c>
      <c r="O24" s="21">
        <f t="shared" si="4"/>
        <v>0.81476351085808929</v>
      </c>
      <c r="P24" s="21">
        <f t="shared" si="5"/>
        <v>0.81476351085808929</v>
      </c>
      <c r="Q24" s="21">
        <f t="shared" si="6"/>
        <v>5.2839037270743106</v>
      </c>
      <c r="R24" s="21">
        <f t="shared" si="7"/>
        <v>0.66383957862579979</v>
      </c>
    </row>
    <row r="25" spans="1:18" ht="15.75" x14ac:dyDescent="0.25">
      <c r="A25" s="17">
        <v>8</v>
      </c>
      <c r="B25" s="17">
        <v>20</v>
      </c>
      <c r="C25" s="81">
        <v>15.768571337927263</v>
      </c>
      <c r="D25" s="93">
        <f t="shared" si="14"/>
        <v>15.371170837523408</v>
      </c>
      <c r="E25" s="93">
        <f t="shared" si="10"/>
        <v>15.366533379394852</v>
      </c>
      <c r="F25" s="21">
        <f t="shared" si="11"/>
        <v>1.0261632177281772</v>
      </c>
      <c r="G25" s="21">
        <f t="shared" si="15"/>
        <v>0.99947600119734603</v>
      </c>
      <c r="H25" s="21">
        <f t="shared" si="0"/>
        <v>15.776838382349279</v>
      </c>
      <c r="I25" s="21">
        <f t="shared" si="1"/>
        <v>14.338302683214195</v>
      </c>
      <c r="J25" s="21">
        <f t="shared" si="2"/>
        <v>14.3307894297761</v>
      </c>
      <c r="K25" s="21">
        <f t="shared" si="3"/>
        <v>1.1003281720938403</v>
      </c>
      <c r="L25" s="21">
        <f t="shared" si="8"/>
        <v>1.063398312456987</v>
      </c>
      <c r="M25" s="21">
        <f t="shared" si="9"/>
        <v>1.0347281533215213</v>
      </c>
      <c r="N25" s="17">
        <f t="shared" si="12"/>
        <v>1.0717121627920718</v>
      </c>
      <c r="O25" s="21">
        <f t="shared" si="4"/>
        <v>1.4377819081511625</v>
      </c>
      <c r="P25" s="21">
        <f t="shared" si="5"/>
        <v>1.4377819081511625</v>
      </c>
      <c r="Q25" s="21">
        <f t="shared" si="6"/>
        <v>9.1180226625410636</v>
      </c>
      <c r="R25" s="21">
        <f t="shared" si="7"/>
        <v>2.0672168154067978</v>
      </c>
    </row>
    <row r="26" spans="1:18" ht="15.75" x14ac:dyDescent="0.25">
      <c r="A26" s="17">
        <v>9</v>
      </c>
      <c r="B26" s="17">
        <v>21</v>
      </c>
      <c r="C26" s="81">
        <v>14.52726072090795</v>
      </c>
      <c r="D26" s="93">
        <f t="shared" si="14"/>
        <v>15.361895921266296</v>
      </c>
      <c r="E26" s="93">
        <f t="shared" si="10"/>
        <v>15.280993608882156</v>
      </c>
      <c r="F26" s="21">
        <f t="shared" si="11"/>
        <v>0.95067513885117427</v>
      </c>
      <c r="G26" s="21">
        <f t="shared" si="15"/>
        <v>0.98235307461139498</v>
      </c>
      <c r="H26" s="21">
        <f t="shared" si="0"/>
        <v>14.788227467659455</v>
      </c>
      <c r="I26" s="21">
        <f t="shared" si="1"/>
        <v>14.300854219419847</v>
      </c>
      <c r="J26" s="21">
        <f t="shared" si="2"/>
        <v>14.048488112016427</v>
      </c>
      <c r="K26" s="21">
        <f t="shared" si="3"/>
        <v>1.0340800095408134</v>
      </c>
      <c r="L26" s="21">
        <f t="shared" si="8"/>
        <v>1.0718043280209464</v>
      </c>
      <c r="M26" s="21">
        <f t="shared" si="9"/>
        <v>0.96480297989672259</v>
      </c>
      <c r="N26" s="17">
        <f t="shared" si="12"/>
        <v>1.0685371219385853</v>
      </c>
      <c r="O26" s="21">
        <f t="shared" si="4"/>
        <v>0.47877260889152318</v>
      </c>
      <c r="P26" s="21">
        <f t="shared" si="5"/>
        <v>0.47877260889152318</v>
      </c>
      <c r="Q26" s="21">
        <f t="shared" si="6"/>
        <v>3.2956840115250583</v>
      </c>
      <c r="R26" s="21">
        <f t="shared" si="7"/>
        <v>0.22922321102479543</v>
      </c>
    </row>
    <row r="27" spans="1:18" ht="15.75" x14ac:dyDescent="0.25">
      <c r="A27" s="17">
        <v>10</v>
      </c>
      <c r="B27" s="17">
        <v>22</v>
      </c>
      <c r="C27" s="81">
        <v>14.375747462971237</v>
      </c>
      <c r="D27" s="93">
        <f t="shared" si="14"/>
        <v>15.200091296498014</v>
      </c>
      <c r="E27" s="93">
        <f t="shared" si="10"/>
        <v>15.143756155106409</v>
      </c>
      <c r="F27" s="21">
        <f t="shared" si="11"/>
        <v>0.9492854557172592</v>
      </c>
      <c r="G27" s="21">
        <f t="shared" si="15"/>
        <v>0.93235128718306348</v>
      </c>
      <c r="H27" s="21">
        <f t="shared" si="0"/>
        <v>15.418810120812989</v>
      </c>
      <c r="I27" s="21">
        <f t="shared" si="1"/>
        <v>14.263405755625497</v>
      </c>
      <c r="J27" s="21">
        <f t="shared" si="2"/>
        <v>13.298504715871749</v>
      </c>
      <c r="K27" s="21">
        <f t="shared" si="3"/>
        <v>1.0810048024281858</v>
      </c>
      <c r="L27" s="21">
        <f t="shared" si="8"/>
        <v>1.0834854471505129</v>
      </c>
      <c r="M27" s="21">
        <f t="shared" si="9"/>
        <v>0.99771049557808922</v>
      </c>
      <c r="N27" s="17">
        <f t="shared" si="12"/>
        <v>1.0617209111599242</v>
      </c>
      <c r="O27" s="21">
        <f t="shared" si="4"/>
        <v>1.0772427470994881</v>
      </c>
      <c r="P27" s="21">
        <f t="shared" si="5"/>
        <v>1.0772427470994881</v>
      </c>
      <c r="Q27" s="21">
        <f t="shared" si="6"/>
        <v>7.4934729472274642</v>
      </c>
      <c r="R27" s="21">
        <f t="shared" si="7"/>
        <v>1.1604519361784515</v>
      </c>
    </row>
    <row r="28" spans="1:18" ht="15.75" x14ac:dyDescent="0.25">
      <c r="A28" s="17">
        <v>11</v>
      </c>
      <c r="B28" s="17">
        <v>23</v>
      </c>
      <c r="C28" s="81">
        <v>14.72409612969366</v>
      </c>
      <c r="D28" s="93">
        <f t="shared" si="14"/>
        <v>15.087421013714803</v>
      </c>
      <c r="E28" s="93">
        <f t="shared" si="10"/>
        <v>15.019218945786236</v>
      </c>
      <c r="F28" s="21">
        <f t="shared" si="11"/>
        <v>0.98035032200024119</v>
      </c>
      <c r="G28" s="21">
        <f t="shared" si="15"/>
        <v>0.91161013301429805</v>
      </c>
      <c r="H28" s="21">
        <f t="shared" si="0"/>
        <v>16.151746888779616</v>
      </c>
      <c r="I28" s="21">
        <f t="shared" si="1"/>
        <v>14.225957291831147</v>
      </c>
      <c r="J28" s="21">
        <f t="shared" si="2"/>
        <v>12.968526819061916</v>
      </c>
      <c r="K28" s="21">
        <f t="shared" si="3"/>
        <v>1.1353715294825395</v>
      </c>
      <c r="L28" s="21">
        <f t="shared" si="8"/>
        <v>1.1307522873392042</v>
      </c>
      <c r="M28" s="21">
        <f t="shared" si="9"/>
        <v>1.0040851052834967</v>
      </c>
      <c r="N28" s="17">
        <f t="shared" si="12"/>
        <v>1.0557615658252113</v>
      </c>
      <c r="O28" s="21">
        <f t="shared" si="4"/>
        <v>1.7555693106317438</v>
      </c>
      <c r="P28" s="21">
        <f t="shared" si="5"/>
        <v>1.7555693106317438</v>
      </c>
      <c r="Q28" s="21">
        <f t="shared" si="6"/>
        <v>11.923104108858254</v>
      </c>
      <c r="R28" s="21">
        <f t="shared" si="7"/>
        <v>3.0820236044320164</v>
      </c>
    </row>
    <row r="29" spans="1:18" ht="15.75" x14ac:dyDescent="0.25">
      <c r="A29" s="17">
        <v>12</v>
      </c>
      <c r="B29" s="17">
        <v>24</v>
      </c>
      <c r="C29" s="81">
        <v>15.541584315357346</v>
      </c>
      <c r="D29" s="93">
        <f t="shared" si="14"/>
        <v>14.951016877857667</v>
      </c>
      <c r="E29" s="93">
        <f t="shared" si="10"/>
        <v>14.860779458745437</v>
      </c>
      <c r="F29" s="21">
        <f t="shared" si="11"/>
        <v>1.0458121903027948</v>
      </c>
      <c r="G29" s="21">
        <f t="shared" si="15"/>
        <v>0.93152675834805321</v>
      </c>
      <c r="H29" s="21">
        <f t="shared" si="0"/>
        <v>16.683991282138166</v>
      </c>
      <c r="I29" s="21">
        <f t="shared" si="1"/>
        <v>14.188508828036797</v>
      </c>
      <c r="J29" s="21">
        <f t="shared" si="2"/>
        <v>13.216975634373853</v>
      </c>
      <c r="K29" s="21">
        <f t="shared" si="3"/>
        <v>1.1758805301068878</v>
      </c>
      <c r="L29" s="21">
        <f t="shared" si="8"/>
        <v>1.0958059959682136</v>
      </c>
      <c r="M29" s="21">
        <f t="shared" si="9"/>
        <v>1.0730736411675894</v>
      </c>
      <c r="N29" s="17">
        <f t="shared" si="12"/>
        <v>1.0473813449219005</v>
      </c>
      <c r="O29" s="21">
        <f t="shared" si="4"/>
        <v>2.3246086809834932</v>
      </c>
      <c r="P29" s="21">
        <f t="shared" si="5"/>
        <v>2.3246086809834932</v>
      </c>
      <c r="Q29" s="21">
        <f t="shared" si="6"/>
        <v>14.957346907589347</v>
      </c>
      <c r="R29" s="21">
        <f t="shared" si="7"/>
        <v>5.4038055197038162</v>
      </c>
    </row>
    <row r="30" spans="1:18" ht="15.75" x14ac:dyDescent="0.25">
      <c r="A30" s="17">
        <v>1</v>
      </c>
      <c r="B30" s="17">
        <v>25</v>
      </c>
      <c r="C30" s="81">
        <v>16.071404004732948</v>
      </c>
      <c r="D30" s="93">
        <f t="shared" si="14"/>
        <v>14.770542039633206</v>
      </c>
      <c r="E30" s="93">
        <f t="shared" si="10"/>
        <v>14.723645481913167</v>
      </c>
      <c r="F30" s="21">
        <f t="shared" si="11"/>
        <v>1.0915370126559618</v>
      </c>
      <c r="G30" s="21">
        <f>G18</f>
        <v>1.1634324957449615</v>
      </c>
      <c r="H30" s="21">
        <f t="shared" si="0"/>
        <v>13.813782977105355</v>
      </c>
      <c r="I30" s="21">
        <f t="shared" si="1"/>
        <v>14.151060364242447</v>
      </c>
      <c r="J30" s="21">
        <f t="shared" si="2"/>
        <v>16.463803477008195</v>
      </c>
      <c r="K30" s="21">
        <f t="shared" si="3"/>
        <v>0.97616592831521365</v>
      </c>
      <c r="L30" s="21">
        <f t="shared" si="8"/>
        <v>1.0668395411767386</v>
      </c>
      <c r="M30" s="21">
        <f t="shared" si="9"/>
        <v>0.91500726270277655</v>
      </c>
      <c r="N30" s="17">
        <f t="shared" si="12"/>
        <v>1.0404623471974972</v>
      </c>
      <c r="O30" s="21">
        <f t="shared" si="4"/>
        <v>-0.39239947227524752</v>
      </c>
      <c r="P30" s="21">
        <f t="shared" si="5"/>
        <v>0.39239947227524752</v>
      </c>
      <c r="Q30" s="21">
        <f t="shared" si="6"/>
        <v>2.4416004485960769</v>
      </c>
      <c r="R30" s="21">
        <f t="shared" si="7"/>
        <v>0.15397734584189274</v>
      </c>
    </row>
    <row r="31" spans="1:18" ht="15.75" x14ac:dyDescent="0.25">
      <c r="A31" s="17">
        <v>2</v>
      </c>
      <c r="B31" s="17">
        <v>26</v>
      </c>
      <c r="C31" s="81">
        <v>16.176634270366876</v>
      </c>
      <c r="D31" s="93">
        <f t="shared" si="14"/>
        <v>14.676748924193125</v>
      </c>
      <c r="E31" s="93">
        <f t="shared" si="10"/>
        <v>14.626978479592683</v>
      </c>
      <c r="F31" s="21">
        <f t="shared" si="11"/>
        <v>1.1059450379951161</v>
      </c>
      <c r="G31" s="21">
        <f t="shared" ref="G31:G94" si="16">G19</f>
        <v>1.0931835569145945</v>
      </c>
      <c r="H31" s="21">
        <f t="shared" si="0"/>
        <v>14.79772922675847</v>
      </c>
      <c r="I31" s="21">
        <f t="shared" si="1"/>
        <v>14.113611900448099</v>
      </c>
      <c r="J31" s="21">
        <f t="shared" si="2"/>
        <v>15.428768458244003</v>
      </c>
      <c r="K31" s="21">
        <f t="shared" si="3"/>
        <v>1.0484721651081146</v>
      </c>
      <c r="L31" s="21">
        <f t="shared" si="8"/>
        <v>0.98436551750499746</v>
      </c>
      <c r="M31" s="21">
        <f t="shared" si="9"/>
        <v>1.0651248407863816</v>
      </c>
      <c r="N31" s="17">
        <f t="shared" si="12"/>
        <v>1.0363738625353787</v>
      </c>
      <c r="O31" s="21">
        <f t="shared" si="4"/>
        <v>0.74786581212287295</v>
      </c>
      <c r="P31" s="21">
        <f t="shared" si="5"/>
        <v>0.74786581212287295</v>
      </c>
      <c r="Q31" s="21">
        <f t="shared" si="6"/>
        <v>4.6231236957174024</v>
      </c>
      <c r="R31" s="21">
        <f t="shared" si="7"/>
        <v>0.55930327294220428</v>
      </c>
    </row>
    <row r="32" spans="1:18" ht="15.75" x14ac:dyDescent="0.25">
      <c r="A32" s="17">
        <v>3</v>
      </c>
      <c r="B32" s="17">
        <v>27</v>
      </c>
      <c r="C32" s="81">
        <v>12.924482881737543</v>
      </c>
      <c r="D32" s="93">
        <f t="shared" si="14"/>
        <v>14.577208034992241</v>
      </c>
      <c r="E32" s="93">
        <f t="shared" si="10"/>
        <v>14.566993516765708</v>
      </c>
      <c r="F32" s="21">
        <f t="shared" si="11"/>
        <v>0.88724436287160169</v>
      </c>
      <c r="G32" s="21">
        <f t="shared" si="16"/>
        <v>0.98893192590342827</v>
      </c>
      <c r="H32" s="21">
        <f t="shared" si="0"/>
        <v>13.069133014317966</v>
      </c>
      <c r="I32" s="21">
        <f t="shared" si="1"/>
        <v>14.076163436653749</v>
      </c>
      <c r="J32" s="21">
        <f t="shared" si="2"/>
        <v>13.920367416741412</v>
      </c>
      <c r="K32" s="21">
        <f t="shared" si="3"/>
        <v>0.92845845909166436</v>
      </c>
      <c r="L32" s="21">
        <f t="shared" si="8"/>
        <v>1.004517044361098</v>
      </c>
      <c r="M32" s="21">
        <f t="shared" si="9"/>
        <v>0.9242834298368634</v>
      </c>
      <c r="N32" s="17">
        <f t="shared" si="12"/>
        <v>1.0348695922948619</v>
      </c>
      <c r="O32" s="21">
        <f t="shared" si="4"/>
        <v>-0.99588453500386898</v>
      </c>
      <c r="P32" s="21">
        <f t="shared" si="5"/>
        <v>0.99588453500386898</v>
      </c>
      <c r="Q32" s="21">
        <f t="shared" si="6"/>
        <v>7.7054110722763722</v>
      </c>
      <c r="R32" s="21">
        <f t="shared" si="7"/>
        <v>0.9917860070598723</v>
      </c>
    </row>
    <row r="33" spans="1:18" ht="15.75" x14ac:dyDescent="0.25">
      <c r="A33" s="17">
        <v>4</v>
      </c>
      <c r="B33" s="17">
        <v>28</v>
      </c>
      <c r="C33" s="81">
        <v>14.791319184472428</v>
      </c>
      <c r="D33" s="93">
        <f t="shared" si="14"/>
        <v>14.556778998539174</v>
      </c>
      <c r="E33" s="93">
        <f t="shared" si="10"/>
        <v>14.524981083207573</v>
      </c>
      <c r="F33" s="21">
        <f t="shared" si="11"/>
        <v>1.0183365540883746</v>
      </c>
      <c r="G33" s="21">
        <f t="shared" si="16"/>
        <v>1.0163885300267035</v>
      </c>
      <c r="H33" s="21">
        <f t="shared" si="0"/>
        <v>14.552819859236131</v>
      </c>
      <c r="I33" s="21">
        <f t="shared" si="1"/>
        <v>14.038714972859399</v>
      </c>
      <c r="J33" s="21">
        <f t="shared" si="2"/>
        <v>14.268788874728436</v>
      </c>
      <c r="K33" s="21">
        <f t="shared" si="3"/>
        <v>1.036620508883515</v>
      </c>
      <c r="L33" s="21">
        <f t="shared" si="8"/>
        <v>0.96718568479798783</v>
      </c>
      <c r="M33" s="21">
        <f t="shared" si="9"/>
        <v>1.0717905829013896</v>
      </c>
      <c r="N33" s="17">
        <f t="shared" si="12"/>
        <v>1.0346375085816797</v>
      </c>
      <c r="O33" s="21">
        <f t="shared" si="4"/>
        <v>0.52253030974399195</v>
      </c>
      <c r="P33" s="21">
        <f t="shared" si="5"/>
        <v>0.52253030974399195</v>
      </c>
      <c r="Q33" s="21">
        <f t="shared" si="6"/>
        <v>3.5326822660451529</v>
      </c>
      <c r="R33" s="21">
        <f t="shared" si="7"/>
        <v>0.27303792460115217</v>
      </c>
    </row>
    <row r="34" spans="1:18" ht="15.75" x14ac:dyDescent="0.25">
      <c r="A34" s="17">
        <v>5</v>
      </c>
      <c r="B34" s="17">
        <v>29</v>
      </c>
      <c r="C34" s="81">
        <v>12.892208126300286</v>
      </c>
      <c r="D34" s="93">
        <f t="shared" si="14"/>
        <v>14.493183167875971</v>
      </c>
      <c r="E34" s="93">
        <f t="shared" si="10"/>
        <v>14.417852979093441</v>
      </c>
      <c r="F34" s="21">
        <f t="shared" si="11"/>
        <v>0.89418363087725949</v>
      </c>
      <c r="G34" s="21">
        <f t="shared" si="16"/>
        <v>0.98324640297085319</v>
      </c>
      <c r="H34" s="21">
        <f t="shared" si="0"/>
        <v>13.111879267848646</v>
      </c>
      <c r="I34" s="21">
        <f t="shared" si="1"/>
        <v>14.001266509065049</v>
      </c>
      <c r="J34" s="21">
        <f t="shared" si="2"/>
        <v>13.766694932074484</v>
      </c>
      <c r="K34" s="21">
        <f t="shared" si="3"/>
        <v>0.93647808641878405</v>
      </c>
      <c r="L34" s="21">
        <f t="shared" si="8"/>
        <v>0.99899047333736568</v>
      </c>
      <c r="M34" s="21">
        <f t="shared" si="9"/>
        <v>0.93742444138656889</v>
      </c>
      <c r="N34" s="17">
        <f t="shared" si="12"/>
        <v>1.0297534847835854</v>
      </c>
      <c r="O34" s="21">
        <f t="shared" si="4"/>
        <v>-0.87448680577419857</v>
      </c>
      <c r="P34" s="21">
        <f t="shared" si="5"/>
        <v>0.87448680577419857</v>
      </c>
      <c r="Q34" s="21">
        <f t="shared" si="6"/>
        <v>6.783064601557534</v>
      </c>
      <c r="R34" s="21">
        <f t="shared" si="7"/>
        <v>0.76472717347316088</v>
      </c>
    </row>
    <row r="35" spans="1:18" ht="15.75" x14ac:dyDescent="0.25">
      <c r="A35" s="17">
        <v>6</v>
      </c>
      <c r="B35" s="17">
        <v>30</v>
      </c>
      <c r="C35" s="81">
        <v>14.03346939692082</v>
      </c>
      <c r="D35" s="93">
        <f t="shared" si="14"/>
        <v>14.342522790310911</v>
      </c>
      <c r="E35" s="93">
        <f t="shared" si="10"/>
        <v>14.198738795620988</v>
      </c>
      <c r="F35" s="21">
        <f t="shared" si="11"/>
        <v>0.98836027614289668</v>
      </c>
      <c r="G35" s="21">
        <f t="shared" si="16"/>
        <v>0.98155548557790595</v>
      </c>
      <c r="H35" s="21">
        <f t="shared" si="0"/>
        <v>14.297173825744958</v>
      </c>
      <c r="I35" s="21">
        <f t="shared" si="1"/>
        <v>13.963818045270699</v>
      </c>
      <c r="J35" s="21">
        <f t="shared" si="2"/>
        <v>13.706262201947206</v>
      </c>
      <c r="K35" s="21">
        <f t="shared" si="3"/>
        <v>1.0238728247097979</v>
      </c>
      <c r="L35" s="21">
        <f t="shared" si="8"/>
        <v>0.99021848050387817</v>
      </c>
      <c r="M35" s="21">
        <f t="shared" si="9"/>
        <v>1.0339867866218722</v>
      </c>
      <c r="N35" s="17">
        <f t="shared" si="12"/>
        <v>1.0168235327607877</v>
      </c>
      <c r="O35" s="21">
        <f t="shared" si="4"/>
        <v>0.32720719497361372</v>
      </c>
      <c r="P35" s="21">
        <f t="shared" si="5"/>
        <v>0.32720719497361372</v>
      </c>
      <c r="Q35" s="21">
        <f t="shared" si="6"/>
        <v>2.3316201127385399</v>
      </c>
      <c r="R35" s="21">
        <f t="shared" si="7"/>
        <v>0.10706454844250046</v>
      </c>
    </row>
    <row r="36" spans="1:18" ht="15.75" x14ac:dyDescent="0.25">
      <c r="A36" s="17">
        <v>7</v>
      </c>
      <c r="B36" s="17">
        <v>31</v>
      </c>
      <c r="C36" s="81">
        <v>14.294209258929122</v>
      </c>
      <c r="D36" s="93">
        <f t="shared" si="14"/>
        <v>14.054954800931066</v>
      </c>
      <c r="E36" s="93">
        <f t="shared" si="10"/>
        <v>14.093618884496484</v>
      </c>
      <c r="F36" s="21">
        <f t="shared" si="11"/>
        <v>1.014232708864669</v>
      </c>
      <c r="G36" s="21">
        <f t="shared" si="16"/>
        <v>1.0159443485073951</v>
      </c>
      <c r="H36" s="21">
        <f t="shared" si="0"/>
        <v>14.069874279954297</v>
      </c>
      <c r="I36" s="21">
        <f t="shared" si="1"/>
        <v>13.926369581476351</v>
      </c>
      <c r="J36" s="21">
        <f t="shared" si="2"/>
        <v>14.148416471526197</v>
      </c>
      <c r="K36" s="21">
        <f t="shared" si="3"/>
        <v>1.0103045303830527</v>
      </c>
      <c r="L36" s="21">
        <f t="shared" si="8"/>
        <v>1.0280196216209569</v>
      </c>
      <c r="M36" s="21">
        <f t="shared" si="9"/>
        <v>0.9827677498898596</v>
      </c>
      <c r="N36" s="17">
        <f t="shared" si="12"/>
        <v>1.0120095407522858</v>
      </c>
      <c r="O36" s="21">
        <f t="shared" si="4"/>
        <v>0.14579278740292523</v>
      </c>
      <c r="P36" s="21">
        <f t="shared" si="5"/>
        <v>0.14579278740292523</v>
      </c>
      <c r="Q36" s="21">
        <f t="shared" si="6"/>
        <v>1.0199430046251301</v>
      </c>
      <c r="R36" s="21">
        <f t="shared" si="7"/>
        <v>2.1255536858714553E-2</v>
      </c>
    </row>
    <row r="37" spans="1:18" ht="15.75" x14ac:dyDescent="0.25">
      <c r="A37" s="17">
        <v>8</v>
      </c>
      <c r="B37" s="17">
        <v>32</v>
      </c>
      <c r="C37" s="81">
        <v>14.574080667516679</v>
      </c>
      <c r="D37" s="93">
        <f t="shared" si="14"/>
        <v>14.132282968061903</v>
      </c>
      <c r="E37" s="93">
        <f t="shared" si="10"/>
        <v>14.11195942560383</v>
      </c>
      <c r="F37" s="21">
        <f t="shared" si="11"/>
        <v>1.0327467807960393</v>
      </c>
      <c r="G37" s="21">
        <f t="shared" si="16"/>
        <v>0.99947600119734603</v>
      </c>
      <c r="H37" s="21">
        <f t="shared" si="0"/>
        <v>14.581721472108697</v>
      </c>
      <c r="I37" s="21">
        <f t="shared" si="1"/>
        <v>13.888921117682001</v>
      </c>
      <c r="J37" s="21">
        <f t="shared" si="2"/>
        <v>13.88164333964618</v>
      </c>
      <c r="K37" s="21">
        <f t="shared" si="3"/>
        <v>1.0498815097700203</v>
      </c>
      <c r="L37" s="21">
        <f t="shared" si="8"/>
        <v>1.0365994257654094</v>
      </c>
      <c r="M37" s="21">
        <f t="shared" si="9"/>
        <v>1.0128131307759538</v>
      </c>
      <c r="N37" s="17">
        <f t="shared" si="12"/>
        <v>1.0160587209065417</v>
      </c>
      <c r="O37" s="21">
        <f t="shared" si="4"/>
        <v>0.69243732787049872</v>
      </c>
      <c r="P37" s="21">
        <f t="shared" si="5"/>
        <v>0.69243732787049872</v>
      </c>
      <c r="Q37" s="21">
        <f t="shared" si="6"/>
        <v>4.7511561357954601</v>
      </c>
      <c r="R37" s="21">
        <f t="shared" si="7"/>
        <v>0.47946945302843652</v>
      </c>
    </row>
    <row r="38" spans="1:18" ht="15.75" x14ac:dyDescent="0.25">
      <c r="A38" s="17">
        <v>9</v>
      </c>
      <c r="B38" s="17">
        <v>33</v>
      </c>
      <c r="C38" s="81">
        <v>14.282112283471152</v>
      </c>
      <c r="D38" s="93">
        <f t="shared" si="14"/>
        <v>14.091635883145758</v>
      </c>
      <c r="E38" s="93">
        <f t="shared" si="10"/>
        <v>14.120542392715462</v>
      </c>
      <c r="F38" s="21">
        <f t="shared" si="11"/>
        <v>1.0114421872943804</v>
      </c>
      <c r="G38" s="21">
        <f t="shared" si="16"/>
        <v>0.98235307461139498</v>
      </c>
      <c r="H38" s="21">
        <f t="shared" si="0"/>
        <v>14.538675199974261</v>
      </c>
      <c r="I38" s="21">
        <f t="shared" si="1"/>
        <v>13.851472653887651</v>
      </c>
      <c r="J38" s="21">
        <f t="shared" si="2"/>
        <v>13.607036749442193</v>
      </c>
      <c r="K38" s="21">
        <f t="shared" si="3"/>
        <v>1.0496122371431555</v>
      </c>
      <c r="L38" s="21">
        <f t="shared" si="8"/>
        <v>1.0521371857368944</v>
      </c>
      <c r="M38" s="21">
        <f t="shared" si="9"/>
        <v>0.9976001717000712</v>
      </c>
      <c r="N38" s="17">
        <f t="shared" si="12"/>
        <v>1.0194253524914763</v>
      </c>
      <c r="O38" s="21">
        <f t="shared" si="4"/>
        <v>0.67507553402895937</v>
      </c>
      <c r="P38" s="21">
        <f t="shared" si="5"/>
        <v>0.67507553402895937</v>
      </c>
      <c r="Q38" s="21">
        <f t="shared" si="6"/>
        <v>4.7267205342604104</v>
      </c>
      <c r="R38" s="21">
        <f t="shared" si="7"/>
        <v>0.45572697664448469</v>
      </c>
    </row>
    <row r="39" spans="1:18" ht="15.75" x14ac:dyDescent="0.25">
      <c r="A39" s="17">
        <v>10</v>
      </c>
      <c r="B39" s="17">
        <v>34</v>
      </c>
      <c r="C39" s="81">
        <v>13.612597495012812</v>
      </c>
      <c r="D39" s="93">
        <f t="shared" si="14"/>
        <v>14.149448902285167</v>
      </c>
      <c r="E39" s="93">
        <f t="shared" si="10"/>
        <v>14.144570841907738</v>
      </c>
      <c r="F39" s="21">
        <f t="shared" si="11"/>
        <v>0.96239028014064676</v>
      </c>
      <c r="G39" s="21">
        <f t="shared" si="16"/>
        <v>0.93235128718306348</v>
      </c>
      <c r="H39" s="21">
        <f t="shared" si="0"/>
        <v>14.600288198390219</v>
      </c>
      <c r="I39" s="21">
        <f t="shared" si="1"/>
        <v>13.814024190093303</v>
      </c>
      <c r="J39" s="21">
        <f t="shared" si="2"/>
        <v>12.879523234811467</v>
      </c>
      <c r="K39" s="21">
        <f t="shared" si="3"/>
        <v>1.0569178102975079</v>
      </c>
      <c r="L39" s="21">
        <f t="shared" si="8"/>
        <v>1.0449935038853007</v>
      </c>
      <c r="M39" s="21">
        <f t="shared" si="9"/>
        <v>1.0114108904676178</v>
      </c>
      <c r="N39" s="17">
        <f t="shared" si="12"/>
        <v>1.0239283388580922</v>
      </c>
      <c r="O39" s="21">
        <f t="shared" si="4"/>
        <v>0.73307426020134514</v>
      </c>
      <c r="P39" s="21">
        <f t="shared" si="5"/>
        <v>0.73307426020134514</v>
      </c>
      <c r="Q39" s="21">
        <f t="shared" si="6"/>
        <v>5.3852636168072872</v>
      </c>
      <c r="R39" s="21">
        <f t="shared" si="7"/>
        <v>0.53739787096974945</v>
      </c>
    </row>
    <row r="40" spans="1:18" ht="15.75" x14ac:dyDescent="0.25">
      <c r="A40" s="17">
        <v>11</v>
      </c>
      <c r="B40" s="17">
        <v>35</v>
      </c>
      <c r="C40" s="81">
        <v>12.916171598912909</v>
      </c>
      <c r="D40" s="93">
        <f t="shared" si="14"/>
        <v>14.139692781530309</v>
      </c>
      <c r="E40" s="93">
        <f t="shared" si="10"/>
        <v>14.175518153392936</v>
      </c>
      <c r="F40" s="21">
        <f t="shared" si="11"/>
        <v>0.91116045700392267</v>
      </c>
      <c r="G40" s="21">
        <f t="shared" si="16"/>
        <v>0.91161013301429805</v>
      </c>
      <c r="H40" s="21">
        <f t="shared" si="0"/>
        <v>14.168525701008555</v>
      </c>
      <c r="I40" s="21">
        <f t="shared" si="1"/>
        <v>13.776575726298953</v>
      </c>
      <c r="J40" s="21">
        <f t="shared" si="2"/>
        <v>12.558866030332938</v>
      </c>
      <c r="K40" s="21">
        <f t="shared" si="3"/>
        <v>1.0284504642152392</v>
      </c>
      <c r="L40" s="21">
        <f t="shared" si="8"/>
        <v>1.0100267516057715</v>
      </c>
      <c r="M40" s="21">
        <f t="shared" si="9"/>
        <v>1.0182408164736005</v>
      </c>
      <c r="N40" s="17">
        <f t="shared" si="12"/>
        <v>1.0289580252030566</v>
      </c>
      <c r="O40" s="21">
        <f t="shared" si="4"/>
        <v>0.35730556857997087</v>
      </c>
      <c r="P40" s="21">
        <f t="shared" si="5"/>
        <v>0.35730556857997087</v>
      </c>
      <c r="Q40" s="21">
        <f t="shared" si="6"/>
        <v>2.7663426878754347</v>
      </c>
      <c r="R40" s="21">
        <f t="shared" si="7"/>
        <v>0.12766726933825626</v>
      </c>
    </row>
    <row r="41" spans="1:18" ht="15.75" x14ac:dyDescent="0.25">
      <c r="A41" s="17">
        <v>12</v>
      </c>
      <c r="B41" s="17">
        <v>36</v>
      </c>
      <c r="C41" s="81">
        <v>12.090768442799233</v>
      </c>
      <c r="D41" s="93">
        <f t="shared" si="14"/>
        <v>14.211343525255565</v>
      </c>
      <c r="E41" s="93">
        <f t="shared" si="10"/>
        <v>14.209484534339499</v>
      </c>
      <c r="F41" s="21">
        <f t="shared" si="11"/>
        <v>0.85089423290337884</v>
      </c>
      <c r="G41" s="21">
        <f t="shared" si="16"/>
        <v>0.93152675834805321</v>
      </c>
      <c r="H41" s="21">
        <f t="shared" si="0"/>
        <v>12.97951812381719</v>
      </c>
      <c r="I41" s="21">
        <f t="shared" si="1"/>
        <v>13.739127262504603</v>
      </c>
      <c r="J41" s="21">
        <f t="shared" si="2"/>
        <v>12.798364681372275</v>
      </c>
      <c r="K41" s="21">
        <f t="shared" si="3"/>
        <v>0.94471198030456716</v>
      </c>
      <c r="L41" s="21">
        <f t="shared" si="8"/>
        <v>1.0131850284257691</v>
      </c>
      <c r="M41" s="21">
        <f t="shared" si="9"/>
        <v>0.93241802217745795</v>
      </c>
      <c r="N41" s="17">
        <f t="shared" si="12"/>
        <v>1.0342348726267749</v>
      </c>
      <c r="O41" s="21">
        <f t="shared" si="4"/>
        <v>-0.70759623857304277</v>
      </c>
      <c r="P41" s="21">
        <f t="shared" si="5"/>
        <v>0.70759623857304277</v>
      </c>
      <c r="Q41" s="21">
        <f t="shared" si="6"/>
        <v>5.8523677954849775</v>
      </c>
      <c r="R41" s="21">
        <f t="shared" si="7"/>
        <v>0.50069243684271847</v>
      </c>
    </row>
    <row r="42" spans="1:18" ht="15.75" x14ac:dyDescent="0.25">
      <c r="A42" s="17">
        <v>1</v>
      </c>
      <c r="B42" s="17">
        <v>37</v>
      </c>
      <c r="C42" s="81">
        <v>16.999342010302964</v>
      </c>
      <c r="D42" s="93">
        <f t="shared" si="14"/>
        <v>14.207625543423431</v>
      </c>
      <c r="E42" s="93">
        <f t="shared" si="10"/>
        <v>14.151438236881804</v>
      </c>
      <c r="F42" s="21">
        <f t="shared" si="11"/>
        <v>1.2012448293770515</v>
      </c>
      <c r="G42" s="21">
        <f t="shared" si="16"/>
        <v>1.1634324957449615</v>
      </c>
      <c r="H42" s="21">
        <f t="shared" si="0"/>
        <v>14.611369436967681</v>
      </c>
      <c r="I42" s="21">
        <f t="shared" si="1"/>
        <v>13.701678798710253</v>
      </c>
      <c r="J42" s="21">
        <f t="shared" si="2"/>
        <v>15.940978360679296</v>
      </c>
      <c r="K42" s="21">
        <f t="shared" si="3"/>
        <v>1.0663926407575004</v>
      </c>
      <c r="L42" s="21">
        <f t="shared" si="8"/>
        <v>1.0204682177715265</v>
      </c>
      <c r="M42" s="21">
        <f t="shared" si="9"/>
        <v>1.0450032859291418</v>
      </c>
      <c r="N42" s="17">
        <f t="shared" si="12"/>
        <v>1.0328251336773335</v>
      </c>
      <c r="O42" s="21">
        <f t="shared" si="4"/>
        <v>1.0583636496236686</v>
      </c>
      <c r="P42" s="21">
        <f t="shared" si="5"/>
        <v>1.0583636496236686</v>
      </c>
      <c r="Q42" s="21">
        <f t="shared" si="6"/>
        <v>6.2259095027455498</v>
      </c>
      <c r="R42" s="21">
        <f t="shared" si="7"/>
        <v>1.1201336148447316</v>
      </c>
    </row>
    <row r="43" spans="1:18" ht="15.75" x14ac:dyDescent="0.25">
      <c r="A43" s="17">
        <v>2</v>
      </c>
      <c r="B43" s="17">
        <v>38</v>
      </c>
      <c r="C43" s="81">
        <v>15.688869251373147</v>
      </c>
      <c r="D43" s="93">
        <f t="shared" si="14"/>
        <v>14.095250930340177</v>
      </c>
      <c r="E43" s="93">
        <f t="shared" si="10"/>
        <v>14.032878718381701</v>
      </c>
      <c r="F43" s="21">
        <f t="shared" si="11"/>
        <v>1.1180078988940636</v>
      </c>
      <c r="G43" s="21">
        <f t="shared" si="16"/>
        <v>1.0931835569145945</v>
      </c>
      <c r="H43" s="21">
        <f t="shared" si="0"/>
        <v>14.351541561467933</v>
      </c>
      <c r="I43" s="21">
        <f t="shared" si="1"/>
        <v>13.664230334915903</v>
      </c>
      <c r="J43" s="21">
        <f t="shared" si="2"/>
        <v>14.937511920023667</v>
      </c>
      <c r="K43" s="21">
        <f t="shared" si="3"/>
        <v>1.0503000322525124</v>
      </c>
      <c r="L43" s="21">
        <f t="shared" si="8"/>
        <v>1.0424168981731579</v>
      </c>
      <c r="M43" s="21">
        <f t="shared" si="9"/>
        <v>1.0075623621347369</v>
      </c>
      <c r="N43" s="17">
        <f t="shared" si="12"/>
        <v>1.0269790814725801</v>
      </c>
      <c r="O43" s="21">
        <f t="shared" si="4"/>
        <v>0.75135733134947991</v>
      </c>
      <c r="P43" s="21">
        <f t="shared" si="5"/>
        <v>0.75135733134947991</v>
      </c>
      <c r="Q43" s="21">
        <f t="shared" si="6"/>
        <v>4.7891107976677052</v>
      </c>
      <c r="R43" s="21">
        <f t="shared" si="7"/>
        <v>0.56453783937261215</v>
      </c>
    </row>
    <row r="44" spans="1:18" ht="15.75" x14ac:dyDescent="0.25">
      <c r="A44" s="17">
        <v>3</v>
      </c>
      <c r="B44" s="17">
        <v>39</v>
      </c>
      <c r="C44" s="81">
        <v>13.618239111410468</v>
      </c>
      <c r="D44" s="93">
        <f t="shared" si="14"/>
        <v>13.970506506423225</v>
      </c>
      <c r="E44" s="93">
        <f t="shared" si="10"/>
        <v>13.896799209674162</v>
      </c>
      <c r="F44" s="21">
        <f t="shared" si="11"/>
        <v>0.97995508936548659</v>
      </c>
      <c r="G44" s="21">
        <f t="shared" si="16"/>
        <v>0.98893192590342827</v>
      </c>
      <c r="H44" s="21">
        <f t="shared" si="0"/>
        <v>13.770653727221587</v>
      </c>
      <c r="I44" s="21">
        <f t="shared" si="1"/>
        <v>13.626781871121555</v>
      </c>
      <c r="J44" s="21">
        <f t="shared" si="2"/>
        <v>13.47595963967416</v>
      </c>
      <c r="K44" s="21">
        <f t="shared" si="3"/>
        <v>1.0105580215094609</v>
      </c>
      <c r="L44" s="21">
        <f t="shared" si="8"/>
        <v>1.0410940223097345</v>
      </c>
      <c r="M44" s="21">
        <f t="shared" si="9"/>
        <v>0.97066931502254961</v>
      </c>
      <c r="N44" s="17">
        <f t="shared" si="12"/>
        <v>1.0198151948938758</v>
      </c>
      <c r="O44" s="21">
        <f t="shared" si="4"/>
        <v>0.14227947173630717</v>
      </c>
      <c r="P44" s="21">
        <f t="shared" si="5"/>
        <v>0.14227947173630717</v>
      </c>
      <c r="Q44" s="21">
        <f t="shared" si="6"/>
        <v>1.0447714316977579</v>
      </c>
      <c r="R44" s="21">
        <f t="shared" si="7"/>
        <v>2.0243448077562631E-2</v>
      </c>
    </row>
    <row r="45" spans="1:18" ht="15.75" x14ac:dyDescent="0.25">
      <c r="A45" s="17">
        <v>4</v>
      </c>
      <c r="B45" s="17">
        <v>40</v>
      </c>
      <c r="C45" s="81">
        <v>14.674245735414122</v>
      </c>
      <c r="D45" s="93">
        <f t="shared" si="14"/>
        <v>13.823091912925099</v>
      </c>
      <c r="E45" s="93">
        <f t="shared" si="10"/>
        <v>13.780634795520694</v>
      </c>
      <c r="F45" s="21">
        <f t="shared" si="11"/>
        <v>1.0648454119242672</v>
      </c>
      <c r="G45" s="21">
        <f t="shared" si="16"/>
        <v>1.0163885300267035</v>
      </c>
      <c r="H45" s="21">
        <f t="shared" si="0"/>
        <v>14.43763413488008</v>
      </c>
      <c r="I45" s="21">
        <f t="shared" si="1"/>
        <v>13.589333407327205</v>
      </c>
      <c r="J45" s="21">
        <f t="shared" si="2"/>
        <v>13.812042605916071</v>
      </c>
      <c r="K45" s="21">
        <f t="shared" si="3"/>
        <v>1.0624240131672302</v>
      </c>
      <c r="L45" s="21">
        <f t="shared" si="8"/>
        <v>1.0350135234554989</v>
      </c>
      <c r="M45" s="21">
        <f t="shared" si="9"/>
        <v>1.0264832189054096</v>
      </c>
      <c r="N45" s="17">
        <f t="shared" si="12"/>
        <v>1.0140773195019515</v>
      </c>
      <c r="O45" s="21">
        <f t="shared" si="4"/>
        <v>0.86220312949805056</v>
      </c>
      <c r="P45" s="21">
        <f t="shared" si="5"/>
        <v>0.86220312949805056</v>
      </c>
      <c r="Q45" s="21">
        <f t="shared" si="6"/>
        <v>5.8756214461997924</v>
      </c>
      <c r="R45" s="21">
        <f t="shared" si="7"/>
        <v>0.74339423651623215</v>
      </c>
    </row>
    <row r="46" spans="1:18" ht="15.75" x14ac:dyDescent="0.25">
      <c r="A46" s="17">
        <v>5</v>
      </c>
      <c r="B46" s="17">
        <v>41</v>
      </c>
      <c r="C46" s="81">
        <v>13.752017051003346</v>
      </c>
      <c r="D46" s="93">
        <f t="shared" si="14"/>
        <v>13.738177678116287</v>
      </c>
      <c r="E46" s="93">
        <f t="shared" si="10"/>
        <v>13.690536042643316</v>
      </c>
      <c r="F46" s="21">
        <f t="shared" si="11"/>
        <v>1.0044907670648198</v>
      </c>
      <c r="G46" s="21">
        <f t="shared" si="16"/>
        <v>0.98324640297085319</v>
      </c>
      <c r="H46" s="21">
        <f t="shared" si="0"/>
        <v>13.986338530659241</v>
      </c>
      <c r="I46" s="21">
        <f t="shared" si="1"/>
        <v>13.551884943532855</v>
      </c>
      <c r="J46" s="21">
        <f t="shared" si="2"/>
        <v>13.324842124203544</v>
      </c>
      <c r="K46" s="21">
        <f t="shared" si="3"/>
        <v>1.0320585356898055</v>
      </c>
      <c r="L46" s="21">
        <f t="shared" si="8"/>
        <v>1.0496792594612299</v>
      </c>
      <c r="M46" s="21">
        <f t="shared" si="9"/>
        <v>0.98321323050579423</v>
      </c>
      <c r="N46" s="17">
        <f t="shared" si="12"/>
        <v>1.0102311301850764</v>
      </c>
      <c r="O46" s="21">
        <f t="shared" si="4"/>
        <v>0.42717492679980218</v>
      </c>
      <c r="P46" s="21">
        <f t="shared" si="5"/>
        <v>0.42717492679980218</v>
      </c>
      <c r="Q46" s="21">
        <f t="shared" si="6"/>
        <v>3.1062710671132825</v>
      </c>
      <c r="R46" s="21">
        <f t="shared" si="7"/>
        <v>0.18247841808641635</v>
      </c>
    </row>
    <row r="47" spans="1:18" ht="15.75" x14ac:dyDescent="0.25">
      <c r="A47" s="17">
        <v>6</v>
      </c>
      <c r="B47" s="17">
        <v>42</v>
      </c>
      <c r="C47" s="81">
        <v>13.988853614935174</v>
      </c>
      <c r="D47" s="93">
        <f t="shared" si="14"/>
        <v>13.642894407170347</v>
      </c>
      <c r="E47" s="93">
        <f t="shared" si="10"/>
        <v>13.642098452022683</v>
      </c>
      <c r="F47" s="21">
        <f t="shared" si="11"/>
        <v>1.0254180223176059</v>
      </c>
      <c r="G47" s="21">
        <f t="shared" si="16"/>
        <v>0.98155548557790595</v>
      </c>
      <c r="H47" s="21">
        <f t="shared" si="0"/>
        <v>14.251719663814033</v>
      </c>
      <c r="I47" s="21">
        <f t="shared" si="1"/>
        <v>13.514436479738505</v>
      </c>
      <c r="J47" s="21">
        <f t="shared" si="2"/>
        <v>13.265169261181494</v>
      </c>
      <c r="K47" s="21">
        <f t="shared" si="3"/>
        <v>1.0545552295266545</v>
      </c>
      <c r="L47" s="21">
        <f t="shared" si="8"/>
        <v>1.0107058299417437</v>
      </c>
      <c r="M47" s="21">
        <f t="shared" si="9"/>
        <v>1.043384927924516</v>
      </c>
      <c r="N47" s="17">
        <f t="shared" si="12"/>
        <v>1.0094463407686718</v>
      </c>
      <c r="O47" s="21">
        <f t="shared" si="4"/>
        <v>0.72368435375367923</v>
      </c>
      <c r="P47" s="21">
        <f t="shared" si="5"/>
        <v>0.72368435375367923</v>
      </c>
      <c r="Q47" s="21">
        <f t="shared" si="6"/>
        <v>5.1732927777658562</v>
      </c>
      <c r="R47" s="21">
        <f t="shared" si="7"/>
        <v>0.52371904386788037</v>
      </c>
    </row>
    <row r="48" spans="1:18" ht="15.75" x14ac:dyDescent="0.25">
      <c r="A48" s="17">
        <v>7</v>
      </c>
      <c r="B48" s="17">
        <v>43</v>
      </c>
      <c r="C48" s="81">
        <v>12.94571390193008</v>
      </c>
      <c r="D48" s="93">
        <f t="shared" si="14"/>
        <v>13.641302496875019</v>
      </c>
      <c r="E48" s="93">
        <f t="shared" si="10"/>
        <v>13.483646464622074</v>
      </c>
      <c r="F48" s="21">
        <f t="shared" si="11"/>
        <v>0.96010481555539129</v>
      </c>
      <c r="G48" s="21">
        <f t="shared" si="16"/>
        <v>1.0159443485073951</v>
      </c>
      <c r="H48" s="21">
        <f t="shared" si="0"/>
        <v>12.742542365582977</v>
      </c>
      <c r="I48" s="21">
        <f t="shared" si="1"/>
        <v>13.476988015944155</v>
      </c>
      <c r="J48" s="21">
        <f t="shared" si="2"/>
        <v>13.691869809700355</v>
      </c>
      <c r="K48" s="21">
        <f t="shared" si="3"/>
        <v>0.94550372460877175</v>
      </c>
      <c r="L48" s="21">
        <f t="shared" si="8"/>
        <v>0.99120149288810799</v>
      </c>
      <c r="M48" s="21">
        <f t="shared" si="9"/>
        <v>0.95389659054468867</v>
      </c>
      <c r="N48" s="17">
        <f t="shared" si="12"/>
        <v>1.0004940605920285</v>
      </c>
      <c r="O48" s="21">
        <f t="shared" si="4"/>
        <v>-0.74615590777027485</v>
      </c>
      <c r="P48" s="21">
        <f t="shared" si="5"/>
        <v>0.74615590777027485</v>
      </c>
      <c r="Q48" s="21">
        <f t="shared" si="6"/>
        <v>5.7637293193929633</v>
      </c>
      <c r="R48" s="21">
        <f t="shared" si="7"/>
        <v>0.55674863870048286</v>
      </c>
    </row>
    <row r="49" spans="1:18" ht="15.75" x14ac:dyDescent="0.25">
      <c r="A49" s="17">
        <v>8</v>
      </c>
      <c r="B49" s="17">
        <v>44</v>
      </c>
      <c r="C49" s="81">
        <v>13.077147580513286</v>
      </c>
      <c r="D49" s="93">
        <f t="shared" si="14"/>
        <v>13.32599043236913</v>
      </c>
      <c r="E49" s="93">
        <f t="shared" si="10"/>
        <v>13.265128139839131</v>
      </c>
      <c r="F49" s="21">
        <f t="shared" si="11"/>
        <v>0.98582896770056194</v>
      </c>
      <c r="G49" s="21">
        <f t="shared" si="16"/>
        <v>0.99947600119734603</v>
      </c>
      <c r="H49" s="21">
        <f t="shared" si="0"/>
        <v>13.084003582724554</v>
      </c>
      <c r="I49" s="21">
        <f t="shared" si="1"/>
        <v>13.439539552149807</v>
      </c>
      <c r="J49" s="21">
        <f t="shared" si="2"/>
        <v>13.43249724951626</v>
      </c>
      <c r="K49" s="21">
        <f t="shared" si="3"/>
        <v>0.97354552452889787</v>
      </c>
      <c r="L49" s="21">
        <f t="shared" si="8"/>
        <v>0.95649738320289612</v>
      </c>
      <c r="M49" s="21">
        <f t="shared" si="9"/>
        <v>1.0178235106811426</v>
      </c>
      <c r="N49" s="17">
        <f t="shared" si="12"/>
        <v>0.98702251579126632</v>
      </c>
      <c r="O49" s="21">
        <f t="shared" si="4"/>
        <v>-0.35534966900297427</v>
      </c>
      <c r="P49" s="21">
        <f t="shared" si="5"/>
        <v>0.35534966900297427</v>
      </c>
      <c r="Q49" s="21">
        <f t="shared" si="6"/>
        <v>2.7173331708246011</v>
      </c>
      <c r="R49" s="21">
        <f t="shared" si="7"/>
        <v>0.12627338726052337</v>
      </c>
    </row>
    <row r="50" spans="1:18" ht="15.75" x14ac:dyDescent="0.25">
      <c r="A50" s="17">
        <v>9</v>
      </c>
      <c r="B50" s="17">
        <v>45</v>
      </c>
      <c r="C50" s="81">
        <v>12.513137161493642</v>
      </c>
      <c r="D50" s="93">
        <f t="shared" si="14"/>
        <v>13.204265847309131</v>
      </c>
      <c r="E50" s="93">
        <f t="shared" si="10"/>
        <v>13.176350673270743</v>
      </c>
      <c r="F50" s="21">
        <f t="shared" si="11"/>
        <v>0.94966637362479411</v>
      </c>
      <c r="G50" s="21">
        <f t="shared" si="16"/>
        <v>0.98235307461139498</v>
      </c>
      <c r="H50" s="21">
        <f t="shared" si="0"/>
        <v>12.737922326393351</v>
      </c>
      <c r="I50" s="21">
        <f t="shared" si="1"/>
        <v>13.402091088355457</v>
      </c>
      <c r="J50" s="21">
        <f t="shared" si="2"/>
        <v>13.16558538686796</v>
      </c>
      <c r="K50" s="21">
        <f t="shared" si="3"/>
        <v>0.95044290047101865</v>
      </c>
      <c r="L50" s="21">
        <f t="shared" si="8"/>
        <v>0.97822297787183665</v>
      </c>
      <c r="M50" s="21">
        <f t="shared" si="9"/>
        <v>0.9716014875654887</v>
      </c>
      <c r="N50" s="17">
        <f t="shared" si="12"/>
        <v>0.98315632884476889</v>
      </c>
      <c r="O50" s="21">
        <f t="shared" si="4"/>
        <v>-0.65244822537431801</v>
      </c>
      <c r="P50" s="21">
        <f t="shared" si="5"/>
        <v>0.65244822537431801</v>
      </c>
      <c r="Q50" s="21">
        <f t="shared" si="6"/>
        <v>5.2141059188744476</v>
      </c>
      <c r="R50" s="21">
        <f t="shared" si="7"/>
        <v>0.42568868679409688</v>
      </c>
    </row>
    <row r="51" spans="1:18" ht="15.75" x14ac:dyDescent="0.25">
      <c r="A51" s="17">
        <v>10</v>
      </c>
      <c r="B51" s="17">
        <v>46</v>
      </c>
      <c r="C51" s="81">
        <v>12.593626677307086</v>
      </c>
      <c r="D51" s="93">
        <f t="shared" si="14"/>
        <v>13.148435499232354</v>
      </c>
      <c r="E51" s="93">
        <f t="shared" si="10"/>
        <v>13.039572181858793</v>
      </c>
      <c r="F51" s="21">
        <f t="shared" si="11"/>
        <v>0.96580060309247528</v>
      </c>
      <c r="G51" s="21">
        <f t="shared" si="16"/>
        <v>0.93235128718306348</v>
      </c>
      <c r="H51" s="21">
        <f t="shared" si="0"/>
        <v>13.50738380525706</v>
      </c>
      <c r="I51" s="21">
        <f t="shared" si="1"/>
        <v>13.364642624561107</v>
      </c>
      <c r="J51" s="21">
        <f t="shared" si="2"/>
        <v>12.460541753751183</v>
      </c>
      <c r="K51" s="21">
        <f t="shared" si="3"/>
        <v>1.0106805086155934</v>
      </c>
      <c r="L51" s="21">
        <f t="shared" si="8"/>
        <v>0.97671308371578502</v>
      </c>
      <c r="M51" s="21">
        <f t="shared" si="9"/>
        <v>1.0347772805198672</v>
      </c>
      <c r="N51" s="17">
        <f t="shared" si="12"/>
        <v>0.97567683238271485</v>
      </c>
      <c r="O51" s="21">
        <f t="shared" si="4"/>
        <v>0.13308492355590218</v>
      </c>
      <c r="P51" s="21">
        <f t="shared" si="5"/>
        <v>0.13308492355590218</v>
      </c>
      <c r="Q51" s="21">
        <f t="shared" si="6"/>
        <v>1.0567640836591794</v>
      </c>
      <c r="R51" s="21">
        <f t="shared" si="7"/>
        <v>1.7711596877880327E-2</v>
      </c>
    </row>
    <row r="52" spans="1:18" ht="15.75" x14ac:dyDescent="0.25">
      <c r="A52" s="17">
        <v>11</v>
      </c>
      <c r="B52" s="17">
        <v>47</v>
      </c>
      <c r="C52" s="81">
        <v>11.77277234756165</v>
      </c>
      <c r="D52" s="93">
        <f t="shared" si="14"/>
        <v>12.930708864485231</v>
      </c>
      <c r="E52" s="93">
        <f t="shared" si="10"/>
        <v>12.870476814112163</v>
      </c>
      <c r="F52" s="21">
        <f t="shared" si="11"/>
        <v>0.91471143747006278</v>
      </c>
      <c r="G52" s="21">
        <f t="shared" si="16"/>
        <v>0.91161013301429805</v>
      </c>
      <c r="H52" s="21">
        <f t="shared" si="0"/>
        <v>12.914262272002413</v>
      </c>
      <c r="I52" s="21">
        <f t="shared" si="1"/>
        <v>13.327194160766757</v>
      </c>
      <c r="J52" s="21">
        <f t="shared" si="2"/>
        <v>12.14920524160396</v>
      </c>
      <c r="K52" s="21">
        <f t="shared" si="3"/>
        <v>0.96901584206074265</v>
      </c>
      <c r="L52" s="21">
        <f t="shared" si="8"/>
        <v>0.98493663121780595</v>
      </c>
      <c r="M52" s="21">
        <f t="shared" si="9"/>
        <v>0.98383572236786609</v>
      </c>
      <c r="N52" s="17">
        <f t="shared" si="12"/>
        <v>0.96573041998599363</v>
      </c>
      <c r="O52" s="21">
        <f t="shared" si="4"/>
        <v>-0.37643289404230984</v>
      </c>
      <c r="P52" s="21">
        <f t="shared" si="5"/>
        <v>0.37643289404230984</v>
      </c>
      <c r="Q52" s="21">
        <f t="shared" si="6"/>
        <v>3.1974872436930779</v>
      </c>
      <c r="R52" s="21">
        <f t="shared" si="7"/>
        <v>0.14170172371706888</v>
      </c>
    </row>
    <row r="53" spans="1:18" ht="15.75" x14ac:dyDescent="0.25">
      <c r="A53" s="17">
        <v>12</v>
      </c>
      <c r="B53" s="17">
        <v>48</v>
      </c>
      <c r="C53" s="81">
        <v>12.071665519255285</v>
      </c>
      <c r="D53" s="93">
        <f t="shared" si="14"/>
        <v>12.810244763739094</v>
      </c>
      <c r="E53" s="93">
        <f t="shared" si="10"/>
        <v>12.707631676517902</v>
      </c>
      <c r="F53" s="21">
        <f t="shared" si="11"/>
        <v>0.94995399823888493</v>
      </c>
      <c r="G53" s="21">
        <f t="shared" si="16"/>
        <v>0.93152675834805321</v>
      </c>
      <c r="H53" s="21">
        <f t="shared" si="0"/>
        <v>12.959011011839189</v>
      </c>
      <c r="I53" s="21">
        <f t="shared" si="1"/>
        <v>13.289745696972407</v>
      </c>
      <c r="J53" s="21">
        <f t="shared" si="2"/>
        <v>12.379753728370694</v>
      </c>
      <c r="K53" s="21">
        <f t="shared" si="3"/>
        <v>0.97511354297708175</v>
      </c>
      <c r="L53" s="21">
        <f t="shared" si="8"/>
        <v>0.93375822073927106</v>
      </c>
      <c r="M53" s="21">
        <f t="shared" si="9"/>
        <v>1.0442891118056974</v>
      </c>
      <c r="N53" s="17">
        <f t="shared" si="12"/>
        <v>0.95619825738372721</v>
      </c>
      <c r="O53" s="21">
        <f t="shared" si="4"/>
        <v>-0.30808820911540913</v>
      </c>
      <c r="P53" s="21">
        <f t="shared" si="5"/>
        <v>0.30808820911540913</v>
      </c>
      <c r="Q53" s="21">
        <f t="shared" si="6"/>
        <v>2.5521599204681693</v>
      </c>
      <c r="R53" s="21">
        <f t="shared" si="7"/>
        <v>9.4918344595940063E-2</v>
      </c>
    </row>
    <row r="54" spans="1:18" ht="15.75" x14ac:dyDescent="0.25">
      <c r="A54" s="17">
        <v>1</v>
      </c>
      <c r="B54" s="17">
        <v>49</v>
      </c>
      <c r="C54" s="81">
        <v>13.215597236232263</v>
      </c>
      <c r="D54" s="93">
        <f t="shared" si="14"/>
        <v>12.60501858929671</v>
      </c>
      <c r="E54" s="93">
        <f t="shared" si="10"/>
        <v>12.565529342144533</v>
      </c>
      <c r="F54" s="21">
        <f t="shared" si="11"/>
        <v>1.051734222760311</v>
      </c>
      <c r="G54" s="21">
        <f t="shared" si="16"/>
        <v>1.1634324957449615</v>
      </c>
      <c r="H54" s="21">
        <f t="shared" si="0"/>
        <v>11.359143985204003</v>
      </c>
      <c r="I54" s="21">
        <f t="shared" si="1"/>
        <v>13.252297233178059</v>
      </c>
      <c r="J54" s="21">
        <f t="shared" si="2"/>
        <v>15.418153244350398</v>
      </c>
      <c r="K54" s="21">
        <f t="shared" si="3"/>
        <v>0.85714527717998867</v>
      </c>
      <c r="L54" s="21">
        <f t="shared" si="8"/>
        <v>0.93905426231231381</v>
      </c>
      <c r="M54" s="21">
        <f t="shared" si="9"/>
        <v>0.91277502438396518</v>
      </c>
      <c r="N54" s="17">
        <f t="shared" si="12"/>
        <v>0.94817744584583008</v>
      </c>
      <c r="O54" s="21">
        <f t="shared" si="4"/>
        <v>-2.202556008118135</v>
      </c>
      <c r="P54" s="21">
        <f t="shared" si="5"/>
        <v>2.202556008118135</v>
      </c>
      <c r="Q54" s="21">
        <f t="shared" si="6"/>
        <v>16.66633727365377</v>
      </c>
      <c r="R54" s="21">
        <f t="shared" si="7"/>
        <v>4.8512529688972936</v>
      </c>
    </row>
    <row r="55" spans="1:18" ht="15.75" x14ac:dyDescent="0.25">
      <c r="A55" s="17">
        <v>2</v>
      </c>
      <c r="B55" s="17">
        <v>50</v>
      </c>
      <c r="C55" s="81">
        <v>14.228174230653167</v>
      </c>
      <c r="D55" s="93">
        <f t="shared" si="14"/>
        <v>12.526040094992355</v>
      </c>
      <c r="E55" s="93">
        <f t="shared" si="10"/>
        <v>12.470916508060885</v>
      </c>
      <c r="F55" s="21">
        <f t="shared" si="11"/>
        <v>1.1409084666276481</v>
      </c>
      <c r="G55" s="21">
        <f t="shared" si="16"/>
        <v>1.0931835569145945</v>
      </c>
      <c r="H55" s="21">
        <f t="shared" si="0"/>
        <v>13.015356973362115</v>
      </c>
      <c r="I55" s="21">
        <f t="shared" si="1"/>
        <v>13.214848769383709</v>
      </c>
      <c r="J55" s="21">
        <f t="shared" si="2"/>
        <v>14.446255381803335</v>
      </c>
      <c r="K55" s="21">
        <f t="shared" si="3"/>
        <v>0.98490396677987124</v>
      </c>
      <c r="L55" s="21">
        <f t="shared" si="8"/>
        <v>0.94521961211854111</v>
      </c>
      <c r="M55" s="21">
        <f t="shared" si="9"/>
        <v>1.0419842692137806</v>
      </c>
      <c r="N55" s="17">
        <f t="shared" si="12"/>
        <v>0.94370482218106244</v>
      </c>
      <c r="O55" s="21">
        <f t="shared" si="4"/>
        <v>-0.21808115115016768</v>
      </c>
      <c r="P55" s="21">
        <f t="shared" si="5"/>
        <v>0.21808115115016768</v>
      </c>
      <c r="Q55" s="21">
        <f t="shared" si="6"/>
        <v>1.5327416407393566</v>
      </c>
      <c r="R55" s="21">
        <f t="shared" si="7"/>
        <v>4.7559388486982282E-2</v>
      </c>
    </row>
    <row r="56" spans="1:18" ht="15.75" x14ac:dyDescent="0.25">
      <c r="A56" s="17">
        <v>3</v>
      </c>
      <c r="B56" s="17">
        <v>51</v>
      </c>
      <c r="C56" s="81">
        <v>12.948274934489106</v>
      </c>
      <c r="D56" s="93">
        <f t="shared" si="14"/>
        <v>12.415792921129416</v>
      </c>
      <c r="E56" s="93">
        <f t="shared" si="10"/>
        <v>12.359967282615404</v>
      </c>
      <c r="F56" s="21">
        <f t="shared" si="11"/>
        <v>1.0475978324555253</v>
      </c>
      <c r="G56" s="21">
        <f t="shared" si="16"/>
        <v>0.98893192590342827</v>
      </c>
      <c r="H56" s="21">
        <f t="shared" si="0"/>
        <v>13.093191346472455</v>
      </c>
      <c r="I56" s="21">
        <f t="shared" si="1"/>
        <v>13.177400305589359</v>
      </c>
      <c r="J56" s="21">
        <f t="shared" si="2"/>
        <v>13.031551862606909</v>
      </c>
      <c r="K56" s="21">
        <f t="shared" si="3"/>
        <v>0.99360959239576374</v>
      </c>
      <c r="L56" s="21">
        <f t="shared" si="8"/>
        <v>0.96054678825052908</v>
      </c>
      <c r="M56" s="21">
        <f t="shared" si="9"/>
        <v>1.0344208158828503</v>
      </c>
      <c r="N56" s="17">
        <f t="shared" si="12"/>
        <v>0.93796704934073905</v>
      </c>
      <c r="O56" s="21">
        <f t="shared" si="4"/>
        <v>-8.327692811780274E-2</v>
      </c>
      <c r="P56" s="21">
        <f t="shared" si="5"/>
        <v>8.327692811780274E-2</v>
      </c>
      <c r="Q56" s="21">
        <f t="shared" si="6"/>
        <v>0.64315075590483328</v>
      </c>
      <c r="R56" s="21">
        <f t="shared" si="7"/>
        <v>6.9350467567376849E-3</v>
      </c>
    </row>
    <row r="57" spans="1:18" ht="15.75" x14ac:dyDescent="0.25">
      <c r="A57" s="17">
        <v>4</v>
      </c>
      <c r="B57" s="17">
        <v>52</v>
      </c>
      <c r="C57" s="81">
        <v>12.061526118448683</v>
      </c>
      <c r="D57" s="93">
        <f t="shared" si="14"/>
        <v>12.304141644101392</v>
      </c>
      <c r="E57" s="93">
        <f t="shared" si="10"/>
        <v>12.194242231999826</v>
      </c>
      <c r="F57" s="21">
        <f t="shared" si="11"/>
        <v>0.98911649358556508</v>
      </c>
      <c r="G57" s="21">
        <f t="shared" si="16"/>
        <v>1.0163885300267035</v>
      </c>
      <c r="H57" s="21">
        <f t="shared" si="0"/>
        <v>11.867042732302176</v>
      </c>
      <c r="I57" s="21">
        <f t="shared" si="1"/>
        <v>13.139951841795009</v>
      </c>
      <c r="J57" s="21">
        <f t="shared" si="2"/>
        <v>13.355296337103704</v>
      </c>
      <c r="K57" s="21">
        <f t="shared" si="3"/>
        <v>0.90312680557595215</v>
      </c>
      <c r="L57" s="21">
        <f t="shared" si="8"/>
        <v>0.95066141588837061</v>
      </c>
      <c r="M57" s="21">
        <f t="shared" si="9"/>
        <v>0.94999838058221975</v>
      </c>
      <c r="N57" s="17">
        <f t="shared" si="12"/>
        <v>0.9280279242130014</v>
      </c>
      <c r="O57" s="21">
        <f t="shared" si="4"/>
        <v>-1.2937702186550215</v>
      </c>
      <c r="P57" s="21">
        <f t="shared" si="5"/>
        <v>1.2937702186550215</v>
      </c>
      <c r="Q57" s="21">
        <f t="shared" si="6"/>
        <v>10.72642222841219</v>
      </c>
      <c r="R57" s="21">
        <f t="shared" si="7"/>
        <v>1.6738413786786621</v>
      </c>
    </row>
    <row r="58" spans="1:18" ht="15.75" x14ac:dyDescent="0.25">
      <c r="A58" s="17">
        <v>5</v>
      </c>
      <c r="B58" s="17">
        <v>53</v>
      </c>
      <c r="C58" s="81">
        <v>12.306447842049712</v>
      </c>
      <c r="D58" s="93">
        <f t="shared" si="14"/>
        <v>12.084342819898263</v>
      </c>
      <c r="E58" s="93">
        <f t="shared" si="10"/>
        <v>12.017278007871548</v>
      </c>
      <c r="F58" s="21">
        <f t="shared" si="11"/>
        <v>1.0240628396870533</v>
      </c>
      <c r="G58" s="21">
        <f t="shared" si="16"/>
        <v>0.98324640297085319</v>
      </c>
      <c r="H58" s="21">
        <f t="shared" si="0"/>
        <v>12.516138177435588</v>
      </c>
      <c r="I58" s="21">
        <f t="shared" si="1"/>
        <v>13.102503378000661</v>
      </c>
      <c r="J58" s="21">
        <f t="shared" si="2"/>
        <v>12.882989316332603</v>
      </c>
      <c r="K58" s="21">
        <f t="shared" si="3"/>
        <v>0.95524784969339593</v>
      </c>
      <c r="L58" s="21">
        <f t="shared" si="8"/>
        <v>0.91905457228233012</v>
      </c>
      <c r="M58" s="21">
        <f t="shared" si="9"/>
        <v>1.0393809883576177</v>
      </c>
      <c r="N58" s="17">
        <f t="shared" si="12"/>
        <v>0.91717419650116438</v>
      </c>
      <c r="O58" s="21">
        <f t="shared" si="4"/>
        <v>-0.57654147428289093</v>
      </c>
      <c r="P58" s="21">
        <f t="shared" si="5"/>
        <v>0.57654147428289093</v>
      </c>
      <c r="Q58" s="21">
        <f t="shared" si="6"/>
        <v>4.684873179350058</v>
      </c>
      <c r="R58" s="21">
        <f t="shared" si="7"/>
        <v>0.33240007156828938</v>
      </c>
    </row>
    <row r="59" spans="1:18" ht="15.75" x14ac:dyDescent="0.25">
      <c r="A59" s="17">
        <v>6</v>
      </c>
      <c r="B59" s="17">
        <v>54</v>
      </c>
      <c r="C59" s="81">
        <v>11.526139521626565</v>
      </c>
      <c r="D59" s="93">
        <f t="shared" si="14"/>
        <v>11.950213195844833</v>
      </c>
      <c r="E59" s="93">
        <f t="shared" si="10"/>
        <v>11.877816209957285</v>
      </c>
      <c r="F59" s="21">
        <f t="shared" si="11"/>
        <v>0.97039214261996187</v>
      </c>
      <c r="G59" s="21">
        <f t="shared" si="16"/>
        <v>0.98155548557790595</v>
      </c>
      <c r="H59" s="21">
        <f t="shared" si="0"/>
        <v>11.742728445799854</v>
      </c>
      <c r="I59" s="21">
        <f t="shared" si="1"/>
        <v>13.065054914206311</v>
      </c>
      <c r="J59" s="21">
        <f t="shared" si="2"/>
        <v>12.824076320415781</v>
      </c>
      <c r="K59" s="21">
        <f t="shared" si="3"/>
        <v>0.89878906157764238</v>
      </c>
      <c r="L59" s="21">
        <f t="shared" si="8"/>
        <v>0.92018278689590549</v>
      </c>
      <c r="M59" s="21">
        <f t="shared" si="9"/>
        <v>0.97675056997052556</v>
      </c>
      <c r="N59" s="17">
        <f t="shared" si="12"/>
        <v>0.9091286862515916</v>
      </c>
      <c r="O59" s="21">
        <f t="shared" si="4"/>
        <v>-1.2979367987892161</v>
      </c>
      <c r="P59" s="21">
        <f t="shared" si="5"/>
        <v>1.2979367987892161</v>
      </c>
      <c r="Q59" s="21">
        <f t="shared" si="6"/>
        <v>11.260811101183441</v>
      </c>
      <c r="R59" s="21">
        <f t="shared" si="7"/>
        <v>1.6846399336511979</v>
      </c>
    </row>
    <row r="60" spans="1:18" ht="15.75" x14ac:dyDescent="0.25">
      <c r="A60" s="17">
        <v>7</v>
      </c>
      <c r="B60" s="17">
        <v>55</v>
      </c>
      <c r="C60" s="81">
        <v>11.99797197027784</v>
      </c>
      <c r="D60" s="93">
        <f t="shared" si="14"/>
        <v>11.805419224069738</v>
      </c>
      <c r="E60" s="93">
        <f t="shared" si="10"/>
        <v>11.814041276837564</v>
      </c>
      <c r="F60" s="21">
        <f t="shared" si="11"/>
        <v>1.0155688209589115</v>
      </c>
      <c r="G60" s="21">
        <f t="shared" si="16"/>
        <v>1.0159443485073951</v>
      </c>
      <c r="H60" s="21">
        <f t="shared" si="0"/>
        <v>11.809674405793011</v>
      </c>
      <c r="I60" s="21">
        <f t="shared" si="1"/>
        <v>13.027606450411961</v>
      </c>
      <c r="J60" s="21">
        <f t="shared" si="2"/>
        <v>13.235323147874517</v>
      </c>
      <c r="K60" s="21">
        <f t="shared" si="3"/>
        <v>0.90651144941667816</v>
      </c>
      <c r="L60" s="21">
        <f t="shared" si="8"/>
        <v>0.90354258425732648</v>
      </c>
      <c r="M60" s="21">
        <f t="shared" si="9"/>
        <v>1.0032858054629401</v>
      </c>
      <c r="N60" s="17">
        <f t="shared" si="12"/>
        <v>0.90684665074941517</v>
      </c>
      <c r="O60" s="21">
        <f t="shared" si="4"/>
        <v>-1.2373511775966772</v>
      </c>
      <c r="P60" s="21">
        <f t="shared" si="5"/>
        <v>1.2373511775966772</v>
      </c>
      <c r="Q60" s="21">
        <f t="shared" si="6"/>
        <v>10.313002736311807</v>
      </c>
      <c r="R60" s="21">
        <f t="shared" si="7"/>
        <v>1.5310379366998839</v>
      </c>
    </row>
    <row r="61" spans="1:18" ht="15.75" x14ac:dyDescent="0.25">
      <c r="A61" s="17">
        <v>8</v>
      </c>
      <c r="B61" s="17">
        <v>56</v>
      </c>
      <c r="C61" s="81">
        <v>11.754181494158008</v>
      </c>
      <c r="D61" s="93">
        <f t="shared" si="14"/>
        <v>11.822663329605392</v>
      </c>
      <c r="E61" s="93">
        <f t="shared" si="10"/>
        <v>11.771455161356569</v>
      </c>
      <c r="F61" s="21">
        <f t="shared" si="11"/>
        <v>0.99853258013034218</v>
      </c>
      <c r="G61" s="21">
        <f t="shared" si="16"/>
        <v>0.99947600119734603</v>
      </c>
      <c r="H61" s="21">
        <f t="shared" si="0"/>
        <v>11.760343900280553</v>
      </c>
      <c r="I61" s="21">
        <f t="shared" si="1"/>
        <v>12.990157986617611</v>
      </c>
      <c r="J61" s="21">
        <f t="shared" si="2"/>
        <v>12.983351159386338</v>
      </c>
      <c r="K61" s="21">
        <f t="shared" si="3"/>
        <v>0.90532724177765922</v>
      </c>
      <c r="L61" s="21">
        <f t="shared" si="8"/>
        <v>0.8966530350635491</v>
      </c>
      <c r="M61" s="21">
        <f t="shared" si="9"/>
        <v>1.0096739835531761</v>
      </c>
      <c r="N61" s="17">
        <f t="shared" si="12"/>
        <v>0.9061826017422927</v>
      </c>
      <c r="O61" s="21">
        <f t="shared" si="4"/>
        <v>-1.2291696652283299</v>
      </c>
      <c r="P61" s="21">
        <f t="shared" si="5"/>
        <v>1.2291696652283299</v>
      </c>
      <c r="Q61" s="21">
        <f t="shared" si="6"/>
        <v>10.457296969927206</v>
      </c>
      <c r="R61" s="21">
        <f t="shared" si="7"/>
        <v>1.5108580659175246</v>
      </c>
    </row>
    <row r="62" spans="1:18" ht="15.75" x14ac:dyDescent="0.25">
      <c r="A62" s="17">
        <v>9</v>
      </c>
      <c r="B62" s="17">
        <v>57</v>
      </c>
      <c r="C62" s="81">
        <v>11.173321837157344</v>
      </c>
      <c r="D62" s="93">
        <f t="shared" si="14"/>
        <v>11.720246993107745</v>
      </c>
      <c r="E62" s="93">
        <f t="shared" si="10"/>
        <v>11.65356430016222</v>
      </c>
      <c r="F62" s="21">
        <f t="shared" si="11"/>
        <v>0.9587900791006756</v>
      </c>
      <c r="G62" s="21">
        <f t="shared" si="16"/>
        <v>0.98235307461139498</v>
      </c>
      <c r="H62" s="21">
        <f t="shared" si="0"/>
        <v>11.374038648555512</v>
      </c>
      <c r="I62" s="21">
        <f t="shared" si="1"/>
        <v>12.952709522823262</v>
      </c>
      <c r="J62" s="21">
        <f t="shared" si="2"/>
        <v>12.724134024293727</v>
      </c>
      <c r="K62" s="21">
        <f t="shared" si="3"/>
        <v>0.87812041399631013</v>
      </c>
      <c r="L62" s="21">
        <f t="shared" si="8"/>
        <v>0.87008473196907321</v>
      </c>
      <c r="M62" s="21">
        <f t="shared" si="9"/>
        <v>1.0092355166479607</v>
      </c>
      <c r="N62" s="17">
        <f t="shared" si="12"/>
        <v>0.89970089112460294</v>
      </c>
      <c r="O62" s="21">
        <f t="shared" si="4"/>
        <v>-1.5508121871363834</v>
      </c>
      <c r="P62" s="21">
        <f t="shared" si="5"/>
        <v>1.5508121871363834</v>
      </c>
      <c r="Q62" s="21">
        <f t="shared" si="6"/>
        <v>13.879598294386305</v>
      </c>
      <c r="R62" s="21">
        <f t="shared" si="7"/>
        <v>2.4050184397707328</v>
      </c>
    </row>
    <row r="63" spans="1:18" ht="15.75" x14ac:dyDescent="0.25">
      <c r="A63" s="17">
        <v>10</v>
      </c>
      <c r="B63" s="17">
        <v>58</v>
      </c>
      <c r="C63" s="81">
        <v>9.9560407868695595</v>
      </c>
      <c r="D63" s="93">
        <f t="shared" si="14"/>
        <v>11.586881607216696</v>
      </c>
      <c r="E63" s="93">
        <f t="shared" si="10"/>
        <v>11.584741230812561</v>
      </c>
      <c r="F63" s="21">
        <f t="shared" si="11"/>
        <v>0.85940985547341708</v>
      </c>
      <c r="G63" s="21">
        <f t="shared" si="16"/>
        <v>0.93235128718306348</v>
      </c>
      <c r="H63" s="21">
        <f t="shared" si="0"/>
        <v>10.67842231113339</v>
      </c>
      <c r="I63" s="21">
        <f t="shared" si="1"/>
        <v>12.915261059028913</v>
      </c>
      <c r="J63" s="21">
        <f t="shared" si="2"/>
        <v>12.041560272690901</v>
      </c>
      <c r="K63" s="21">
        <f t="shared" si="3"/>
        <v>0.82680654013325006</v>
      </c>
      <c r="L63" s="21">
        <f t="shared" si="8"/>
        <v>0.85688397725514343</v>
      </c>
      <c r="M63" s="21">
        <f t="shared" si="9"/>
        <v>0.96489905527439035</v>
      </c>
      <c r="N63" s="17">
        <f t="shared" si="12"/>
        <v>0.89698080262294044</v>
      </c>
      <c r="O63" s="21">
        <f t="shared" si="4"/>
        <v>-2.0855194858213419</v>
      </c>
      <c r="P63" s="21">
        <f t="shared" si="5"/>
        <v>2.0855194858213419</v>
      </c>
      <c r="Q63" s="21">
        <f t="shared" si="6"/>
        <v>20.94727744156906</v>
      </c>
      <c r="R63" s="21">
        <f t="shared" si="7"/>
        <v>4.3493915257405149</v>
      </c>
    </row>
    <row r="64" spans="1:18" ht="15.75" x14ac:dyDescent="0.25">
      <c r="A64" s="17">
        <v>11</v>
      </c>
      <c r="B64" s="17">
        <v>59</v>
      </c>
      <c r="C64" s="81">
        <v>10.163216858920499</v>
      </c>
      <c r="D64" s="93">
        <f t="shared" si="14"/>
        <v>11.582600854408428</v>
      </c>
      <c r="E64" s="93">
        <f t="shared" si="10"/>
        <v>11.564877155478552</v>
      </c>
      <c r="F64" s="21">
        <f t="shared" si="11"/>
        <v>0.87880024338226082</v>
      </c>
      <c r="G64" s="21">
        <f t="shared" si="16"/>
        <v>0.91161013301429805</v>
      </c>
      <c r="H64" s="21">
        <f t="shared" si="0"/>
        <v>11.148644021008371</v>
      </c>
      <c r="I64" s="21">
        <f t="shared" si="1"/>
        <v>12.877812595234563</v>
      </c>
      <c r="J64" s="21">
        <f t="shared" si="2"/>
        <v>11.739544452874982</v>
      </c>
      <c r="K64" s="21">
        <f t="shared" si="3"/>
        <v>0.86572497763587031</v>
      </c>
      <c r="L64" s="21">
        <f t="shared" si="8"/>
        <v>0.85216910479968944</v>
      </c>
      <c r="M64" s="21">
        <f t="shared" si="9"/>
        <v>1.0159074915528266</v>
      </c>
      <c r="N64" s="17">
        <f t="shared" si="12"/>
        <v>0.8980467039688198</v>
      </c>
      <c r="O64" s="21">
        <f t="shared" si="4"/>
        <v>-1.576327593954483</v>
      </c>
      <c r="P64" s="21">
        <f t="shared" si="5"/>
        <v>1.576327593954483</v>
      </c>
      <c r="Q64" s="21">
        <f t="shared" si="6"/>
        <v>15.510124558356761</v>
      </c>
      <c r="R64" s="21">
        <f t="shared" si="7"/>
        <v>2.4848086834623295</v>
      </c>
    </row>
    <row r="65" spans="1:18" ht="15.75" x14ac:dyDescent="0.25">
      <c r="A65" s="17">
        <v>12</v>
      </c>
      <c r="B65" s="17">
        <v>60</v>
      </c>
      <c r="C65" s="81">
        <v>10.334137857954079</v>
      </c>
      <c r="D65" s="93">
        <f t="shared" si="14"/>
        <v>11.547153456548678</v>
      </c>
      <c r="E65" s="93">
        <f t="shared" si="10"/>
        <v>11.50626186219117</v>
      </c>
      <c r="F65" s="21">
        <f t="shared" si="11"/>
        <v>0.89813164185941097</v>
      </c>
      <c r="G65" s="21">
        <f t="shared" si="16"/>
        <v>0.93152675834805321</v>
      </c>
      <c r="H65" s="21">
        <f t="shared" si="0"/>
        <v>11.093763829479668</v>
      </c>
      <c r="I65" s="21">
        <f t="shared" si="1"/>
        <v>12.840364131440213</v>
      </c>
      <c r="J65" s="21">
        <f t="shared" si="2"/>
        <v>11.961142775369117</v>
      </c>
      <c r="K65" s="21">
        <f t="shared" si="3"/>
        <v>0.86397579662994795</v>
      </c>
      <c r="L65" s="21">
        <f t="shared" si="8"/>
        <v>0.87694134164843052</v>
      </c>
      <c r="M65" s="21">
        <f t="shared" si="9"/>
        <v>0.98521503730898286</v>
      </c>
      <c r="N65" s="17">
        <f t="shared" si="12"/>
        <v>0.89610090059810432</v>
      </c>
      <c r="O65" s="21">
        <f t="shared" si="4"/>
        <v>-1.6270049174150376</v>
      </c>
      <c r="P65" s="21">
        <f t="shared" si="5"/>
        <v>1.6270049174150376</v>
      </c>
      <c r="Q65" s="21">
        <f t="shared" si="6"/>
        <v>15.743983095433054</v>
      </c>
      <c r="R65" s="21">
        <f t="shared" si="7"/>
        <v>2.6471450012927136</v>
      </c>
    </row>
    <row r="66" spans="1:18" ht="15.75" x14ac:dyDescent="0.25">
      <c r="A66" s="17">
        <v>1</v>
      </c>
      <c r="B66" s="17">
        <v>61</v>
      </c>
      <c r="C66" s="81">
        <v>13.422526502660121</v>
      </c>
      <c r="D66" s="93">
        <f t="shared" si="14"/>
        <v>11.465370267833661</v>
      </c>
      <c r="E66" s="93">
        <f t="shared" si="10"/>
        <v>11.48155860153085</v>
      </c>
      <c r="F66" s="21">
        <f t="shared" si="11"/>
        <v>1.1690509075022688</v>
      </c>
      <c r="G66" s="21">
        <f t="shared" si="16"/>
        <v>1.1634324957449615</v>
      </c>
      <c r="H66" s="21">
        <f t="shared" si="0"/>
        <v>11.537004984604195</v>
      </c>
      <c r="I66" s="21">
        <f t="shared" si="1"/>
        <v>12.802915667645863</v>
      </c>
      <c r="J66" s="21">
        <f t="shared" si="2"/>
        <v>14.895328128021497</v>
      </c>
      <c r="K66" s="21">
        <f t="shared" si="3"/>
        <v>0.90112325067947308</v>
      </c>
      <c r="L66" s="21">
        <f t="shared" si="8"/>
        <v>0.89886866057792547</v>
      </c>
      <c r="M66" s="21">
        <f t="shared" si="9"/>
        <v>1.0025082530968408</v>
      </c>
      <c r="N66" s="17">
        <f t="shared" si="12"/>
        <v>0.89679248849117998</v>
      </c>
      <c r="O66" s="21">
        <f t="shared" si="4"/>
        <v>-1.4728016253613756</v>
      </c>
      <c r="P66" s="21">
        <f t="shared" si="5"/>
        <v>1.4728016253613756</v>
      </c>
      <c r="Q66" s="21">
        <f t="shared" si="6"/>
        <v>10.97261104360264</v>
      </c>
      <c r="R66" s="21">
        <f t="shared" si="7"/>
        <v>2.1691446276671096</v>
      </c>
    </row>
    <row r="67" spans="1:18" ht="15.75" x14ac:dyDescent="0.25">
      <c r="A67" s="17">
        <v>2</v>
      </c>
      <c r="B67" s="17">
        <v>62</v>
      </c>
      <c r="C67" s="81">
        <v>12.999178192681427</v>
      </c>
      <c r="D67" s="93">
        <f t="shared" si="14"/>
        <v>11.497746935228037</v>
      </c>
      <c r="E67" s="93">
        <f t="shared" si="10"/>
        <v>11.541151211779304</v>
      </c>
      <c r="F67" s="21">
        <f t="shared" si="11"/>
        <v>1.1263328895140035</v>
      </c>
      <c r="G67" s="21">
        <f t="shared" si="16"/>
        <v>1.0931835569145945</v>
      </c>
      <c r="H67" s="21">
        <f t="shared" si="0"/>
        <v>11.891121221554373</v>
      </c>
      <c r="I67" s="21">
        <f t="shared" si="1"/>
        <v>12.765467203851514</v>
      </c>
      <c r="J67" s="21">
        <f t="shared" si="2"/>
        <v>13.954998843583001</v>
      </c>
      <c r="K67" s="21">
        <f t="shared" si="3"/>
        <v>0.9315069344243555</v>
      </c>
      <c r="L67" s="21">
        <f t="shared" si="8"/>
        <v>0.91139208558952756</v>
      </c>
      <c r="M67" s="21">
        <f t="shared" si="9"/>
        <v>1.0220704668746567</v>
      </c>
      <c r="N67" s="17">
        <f t="shared" si="12"/>
        <v>0.90409156417692116</v>
      </c>
      <c r="O67" s="21">
        <f t="shared" si="4"/>
        <v>-0.95582065090157364</v>
      </c>
      <c r="P67" s="21">
        <f t="shared" si="5"/>
        <v>0.95582065090157364</v>
      </c>
      <c r="Q67" s="21">
        <f t="shared" si="6"/>
        <v>7.3529313679206521</v>
      </c>
      <c r="R67" s="21">
        <f t="shared" si="7"/>
        <v>0.91359311668990795</v>
      </c>
    </row>
    <row r="68" spans="1:18" ht="15.75" x14ac:dyDescent="0.25">
      <c r="A68" s="17">
        <v>3</v>
      </c>
      <c r="B68" s="17">
        <v>63</v>
      </c>
      <c r="C68" s="81">
        <v>11.347890303796518</v>
      </c>
      <c r="D68" s="93">
        <f t="shared" si="14"/>
        <v>11.584555488330574</v>
      </c>
      <c r="E68" s="93">
        <f t="shared" si="10"/>
        <v>11.656729525688315</v>
      </c>
      <c r="F68" s="21">
        <f t="shared" si="11"/>
        <v>0.9735054998735968</v>
      </c>
      <c r="G68" s="21">
        <f t="shared" si="16"/>
        <v>0.98893192590342827</v>
      </c>
      <c r="H68" s="21">
        <f t="shared" si="0"/>
        <v>11.474895295173905</v>
      </c>
      <c r="I68" s="21">
        <f t="shared" si="1"/>
        <v>12.728018740057164</v>
      </c>
      <c r="J68" s="21">
        <f t="shared" si="2"/>
        <v>12.587144085539657</v>
      </c>
      <c r="K68" s="21">
        <f t="shared" si="3"/>
        <v>0.90154607166475387</v>
      </c>
      <c r="L68" s="21">
        <f t="shared" si="8"/>
        <v>0.92139253050026093</v>
      </c>
      <c r="M68" s="21">
        <f t="shared" si="9"/>
        <v>0.97846036496005495</v>
      </c>
      <c r="N68" s="17">
        <f t="shared" si="12"/>
        <v>0.91583220953334021</v>
      </c>
      <c r="O68" s="21">
        <f t="shared" si="4"/>
        <v>-1.2392537817431393</v>
      </c>
      <c r="P68" s="21">
        <f t="shared" si="5"/>
        <v>1.2392537817431393</v>
      </c>
      <c r="Q68" s="21">
        <f t="shared" si="6"/>
        <v>10.920565396446756</v>
      </c>
      <c r="R68" s="21">
        <f t="shared" si="7"/>
        <v>1.5357499355646722</v>
      </c>
    </row>
    <row r="69" spans="1:18" ht="15.75" x14ac:dyDescent="0.25">
      <c r="A69" s="17">
        <v>4</v>
      </c>
      <c r="B69" s="17">
        <v>64</v>
      </c>
      <c r="C69" s="81">
        <v>12.010157084749483</v>
      </c>
      <c r="D69" s="93">
        <f t="shared" si="14"/>
        <v>11.728903563046055</v>
      </c>
      <c r="E69" s="93">
        <f t="shared" si="10"/>
        <v>11.787188802119084</v>
      </c>
      <c r="F69" s="21">
        <f t="shared" si="11"/>
        <v>1.018916154341255</v>
      </c>
      <c r="G69" s="21">
        <f t="shared" si="16"/>
        <v>1.0163885300267035</v>
      </c>
      <c r="H69" s="21">
        <f t="shared" si="0"/>
        <v>11.816501987122917</v>
      </c>
      <c r="I69" s="21">
        <f t="shared" si="1"/>
        <v>12.690570276262815</v>
      </c>
      <c r="J69" s="21">
        <f t="shared" si="2"/>
        <v>12.898550068291339</v>
      </c>
      <c r="K69" s="21">
        <f t="shared" si="3"/>
        <v>0.93112458541167331</v>
      </c>
      <c r="L69" s="21">
        <f t="shared" si="8"/>
        <v>0.92921802505434214</v>
      </c>
      <c r="M69" s="21">
        <f t="shared" si="9"/>
        <v>1.0020517901137569</v>
      </c>
      <c r="N69" s="17">
        <f t="shared" si="12"/>
        <v>0.92881474555690635</v>
      </c>
      <c r="O69" s="21">
        <f t="shared" si="4"/>
        <v>-0.88839298354185559</v>
      </c>
      <c r="P69" s="21">
        <f t="shared" si="5"/>
        <v>0.88839298354185559</v>
      </c>
      <c r="Q69" s="21">
        <f t="shared" si="6"/>
        <v>7.3970138547974393</v>
      </c>
      <c r="R69" s="21">
        <f t="shared" si="7"/>
        <v>0.78924209320639971</v>
      </c>
    </row>
    <row r="70" spans="1:18" ht="15.75" x14ac:dyDescent="0.25">
      <c r="A70" s="17">
        <v>5</v>
      </c>
      <c r="B70" s="17">
        <v>65</v>
      </c>
      <c r="C70" s="81">
        <v>11.881079067732694</v>
      </c>
      <c r="D70" s="93">
        <f t="shared" si="14"/>
        <v>11.845474041192114</v>
      </c>
      <c r="E70" s="93">
        <f t="shared" si="10"/>
        <v>11.877452976029463</v>
      </c>
      <c r="F70" s="21">
        <f t="shared" si="11"/>
        <v>1.0003052920277224</v>
      </c>
      <c r="G70" s="21">
        <f t="shared" si="16"/>
        <v>0.98324640297085319</v>
      </c>
      <c r="H70" s="21">
        <f t="shared" si="0"/>
        <v>12.083521517937239</v>
      </c>
      <c r="I70" s="21">
        <f t="shared" si="1"/>
        <v>12.653121812468465</v>
      </c>
      <c r="J70" s="21">
        <f t="shared" si="2"/>
        <v>12.441136508461661</v>
      </c>
      <c r="K70" s="21">
        <f t="shared" si="3"/>
        <v>0.95498341808659915</v>
      </c>
      <c r="L70" s="21">
        <f t="shared" si="8"/>
        <v>0.91255298439904797</v>
      </c>
      <c r="M70" s="21">
        <f t="shared" si="9"/>
        <v>1.0464964055928141</v>
      </c>
      <c r="N70" s="17">
        <f t="shared" si="12"/>
        <v>0.93869743388744964</v>
      </c>
      <c r="O70" s="21">
        <f t="shared" si="4"/>
        <v>-0.56005744072896668</v>
      </c>
      <c r="P70" s="21">
        <f t="shared" si="5"/>
        <v>0.56005744072896668</v>
      </c>
      <c r="Q70" s="21">
        <f t="shared" si="6"/>
        <v>4.7138600588056212</v>
      </c>
      <c r="R70" s="21">
        <f t="shared" si="7"/>
        <v>0.31366433691588003</v>
      </c>
    </row>
    <row r="71" spans="1:18" ht="15.75" x14ac:dyDescent="0.25">
      <c r="A71" s="17">
        <v>6</v>
      </c>
      <c r="B71" s="17">
        <v>66</v>
      </c>
      <c r="C71" s="81">
        <v>10.544741257046356</v>
      </c>
      <c r="D71" s="93">
        <f t="shared" si="14"/>
        <v>11.909431910866815</v>
      </c>
      <c r="E71" s="93">
        <f t="shared" si="10"/>
        <v>11.969891057991425</v>
      </c>
      <c r="F71" s="21">
        <f t="shared" si="11"/>
        <v>0.88093878264718206</v>
      </c>
      <c r="G71" s="21">
        <f t="shared" si="16"/>
        <v>0.98155548557790595</v>
      </c>
      <c r="H71" s="21">
        <f t="shared" ref="H71:H124" si="17">C71/G71</f>
        <v>10.742888621154185</v>
      </c>
      <c r="I71" s="21">
        <f t="shared" ref="I71:I102" si="18">$B$167+($B$168*B71)</f>
        <v>12.615673348674115</v>
      </c>
      <c r="J71" s="21">
        <f t="shared" ref="J71:J125" si="19">I71*G71</f>
        <v>12.382983379650067</v>
      </c>
      <c r="K71" s="21">
        <f t="shared" ref="K71:K125" si="20">C71/J71</f>
        <v>0.85155094969887146</v>
      </c>
      <c r="L71" s="21">
        <f t="shared" si="8"/>
        <v>0.92527874683549793</v>
      </c>
      <c r="M71" s="21">
        <f t="shared" si="9"/>
        <v>0.92031828528561865</v>
      </c>
      <c r="N71" s="17">
        <f t="shared" si="12"/>
        <v>0.94881111195300882</v>
      </c>
      <c r="O71" s="21">
        <f t="shared" ref="O71:O125" si="21">C71-J71</f>
        <v>-1.8382421226037113</v>
      </c>
      <c r="P71" s="21">
        <f t="shared" ref="P71:P134" si="22">ABS((O71))</f>
        <v>1.8382421226037113</v>
      </c>
      <c r="Q71" s="21">
        <f t="shared" ref="Q71:Q124" si="23">ABS((O71/C71)*100)</f>
        <v>17.43278547849939</v>
      </c>
      <c r="R71" s="21">
        <f t="shared" ref="R71:R125" si="24">O71^2</f>
        <v>3.3791341013145981</v>
      </c>
    </row>
    <row r="72" spans="1:18" ht="15.75" x14ac:dyDescent="0.25">
      <c r="A72" s="17">
        <v>7</v>
      </c>
      <c r="B72" s="17">
        <v>67</v>
      </c>
      <c r="C72" s="81">
        <v>12.386491979010362</v>
      </c>
      <c r="D72" s="93">
        <f t="shared" si="14"/>
        <v>12.030350205116036</v>
      </c>
      <c r="E72" s="93">
        <f t="shared" si="10"/>
        <v>12.049537265175385</v>
      </c>
      <c r="F72" s="21">
        <f t="shared" si="11"/>
        <v>1.0279641206479204</v>
      </c>
      <c r="G72" s="21">
        <f t="shared" si="16"/>
        <v>1.0159443485073951</v>
      </c>
      <c r="H72" s="21">
        <f t="shared" si="17"/>
        <v>12.192096936420135</v>
      </c>
      <c r="I72" s="21">
        <f t="shared" si="18"/>
        <v>12.578224884879766</v>
      </c>
      <c r="J72" s="21">
        <f t="shared" si="19"/>
        <v>12.778776486048679</v>
      </c>
      <c r="K72" s="21">
        <f t="shared" si="20"/>
        <v>0.96930187272102331</v>
      </c>
      <c r="L72" s="21">
        <f t="shared" ref="L72:L124" si="25">AVERAGE(K71:K73)</f>
        <v>0.94724333963810048</v>
      </c>
      <c r="M72" s="21">
        <f t="shared" ref="M72:M124" si="26">K72/L72</f>
        <v>1.0232870817453839</v>
      </c>
      <c r="N72" s="17">
        <f t="shared" si="12"/>
        <v>0.95796802612903553</v>
      </c>
      <c r="O72" s="21">
        <f t="shared" si="21"/>
        <v>-0.39228450703831719</v>
      </c>
      <c r="P72" s="21">
        <f t="shared" si="22"/>
        <v>0.39228450703831719</v>
      </c>
      <c r="Q72" s="21">
        <f t="shared" si="23"/>
        <v>3.1670347641855847</v>
      </c>
      <c r="R72" s="21">
        <f t="shared" si="24"/>
        <v>0.15388713446229552</v>
      </c>
    </row>
    <row r="73" spans="1:18" ht="15.75" x14ac:dyDescent="0.25">
      <c r="A73" s="17">
        <v>8</v>
      </c>
      <c r="B73" s="17">
        <v>68</v>
      </c>
      <c r="C73" s="81">
        <v>12.795884131388471</v>
      </c>
      <c r="D73" s="93">
        <f t="shared" si="14"/>
        <v>12.068724325234731</v>
      </c>
      <c r="E73" s="93">
        <f t="shared" si="10"/>
        <v>12.06229113862164</v>
      </c>
      <c r="F73" s="21">
        <f t="shared" si="11"/>
        <v>1.0608170524435425</v>
      </c>
      <c r="G73" s="21">
        <f t="shared" si="16"/>
        <v>0.99947600119734603</v>
      </c>
      <c r="H73" s="21">
        <f t="shared" si="17"/>
        <v>12.802592674620838</v>
      </c>
      <c r="I73" s="21">
        <f t="shared" si="18"/>
        <v>12.540776421085416</v>
      </c>
      <c r="J73" s="21">
        <f t="shared" si="19"/>
        <v>12.534205069256416</v>
      </c>
      <c r="K73" s="21">
        <f t="shared" si="20"/>
        <v>1.0208771964944068</v>
      </c>
      <c r="L73" s="21">
        <f t="shared" si="25"/>
        <v>1.0136286376949004</v>
      </c>
      <c r="M73" s="21">
        <f t="shared" si="26"/>
        <v>1.0071510990612798</v>
      </c>
      <c r="N73" s="17">
        <f t="shared" si="12"/>
        <v>0.96184564125876004</v>
      </c>
      <c r="O73" s="21">
        <f t="shared" si="21"/>
        <v>0.26167906213205505</v>
      </c>
      <c r="P73" s="21">
        <f t="shared" si="22"/>
        <v>0.26167906213205505</v>
      </c>
      <c r="Q73" s="21">
        <f t="shared" si="23"/>
        <v>2.0450252553487327</v>
      </c>
      <c r="R73" s="21">
        <f t="shared" si="24"/>
        <v>6.8475931558311928E-2</v>
      </c>
    </row>
    <row r="74" spans="1:18" ht="15.75" x14ac:dyDescent="0.25">
      <c r="A74" s="17">
        <v>9</v>
      </c>
      <c r="B74" s="17">
        <v>69</v>
      </c>
      <c r="C74" s="81">
        <v>12.905498733743102</v>
      </c>
      <c r="D74" s="93">
        <f t="shared" si="14"/>
        <v>12.05585795200855</v>
      </c>
      <c r="E74" s="93">
        <f t="shared" si="10"/>
        <v>12.080619141356113</v>
      </c>
      <c r="F74" s="21">
        <f t="shared" si="11"/>
        <v>1.0682812348220747</v>
      </c>
      <c r="G74" s="21">
        <f t="shared" si="16"/>
        <v>0.98235307461139498</v>
      </c>
      <c r="H74" s="21">
        <f t="shared" si="17"/>
        <v>13.137332255867713</v>
      </c>
      <c r="I74" s="21">
        <f t="shared" si="18"/>
        <v>12.503327957291066</v>
      </c>
      <c r="J74" s="21">
        <f t="shared" si="19"/>
        <v>12.282682661719491</v>
      </c>
      <c r="K74" s="21">
        <f t="shared" si="20"/>
        <v>1.0507068438692708</v>
      </c>
      <c r="L74" s="21">
        <f t="shared" si="25"/>
        <v>1.0161839838489803</v>
      </c>
      <c r="M74" s="21">
        <f t="shared" si="26"/>
        <v>1.0339730408754613</v>
      </c>
      <c r="N74" s="17">
        <f t="shared" si="12"/>
        <v>0.96619229557291908</v>
      </c>
      <c r="O74" s="21">
        <f t="shared" si="21"/>
        <v>0.62281607202361045</v>
      </c>
      <c r="P74" s="21">
        <f t="shared" si="22"/>
        <v>0.62281607202361045</v>
      </c>
      <c r="Q74" s="21">
        <f t="shared" si="23"/>
        <v>4.8259744537820692</v>
      </c>
      <c r="R74" s="21">
        <f t="shared" si="24"/>
        <v>0.3878998595709191</v>
      </c>
    </row>
    <row r="75" spans="1:18" ht="15.75" x14ac:dyDescent="0.25">
      <c r="A75" s="17">
        <v>10</v>
      </c>
      <c r="B75" s="17">
        <v>70</v>
      </c>
      <c r="C75" s="81">
        <v>11.354886524622266</v>
      </c>
      <c r="D75" s="93">
        <f t="shared" si="14"/>
        <v>12.105380330703676</v>
      </c>
      <c r="E75" s="93">
        <f t="shared" si="10"/>
        <v>12.058848920160893</v>
      </c>
      <c r="F75" s="21">
        <f t="shared" si="11"/>
        <v>0.94162275353150093</v>
      </c>
      <c r="G75" s="21">
        <f t="shared" si="16"/>
        <v>0.93235128718306348</v>
      </c>
      <c r="H75" s="21">
        <f t="shared" si="17"/>
        <v>12.178764249823768</v>
      </c>
      <c r="I75" s="21">
        <f t="shared" si="18"/>
        <v>12.465879493496717</v>
      </c>
      <c r="J75" s="21">
        <f t="shared" si="19"/>
        <v>11.62257879163062</v>
      </c>
      <c r="K75" s="21">
        <f t="shared" si="20"/>
        <v>0.97696791118326354</v>
      </c>
      <c r="L75" s="21">
        <f t="shared" si="25"/>
        <v>0.99748097990269979</v>
      </c>
      <c r="M75" s="21">
        <f t="shared" si="26"/>
        <v>0.97943512795458298</v>
      </c>
      <c r="N75" s="17">
        <f t="shared" si="12"/>
        <v>0.96734842707663216</v>
      </c>
      <c r="O75" s="21">
        <f t="shared" si="21"/>
        <v>-0.26769226700835347</v>
      </c>
      <c r="P75" s="21">
        <f t="shared" si="22"/>
        <v>0.26769226700835347</v>
      </c>
      <c r="Q75" s="21">
        <f t="shared" si="23"/>
        <v>2.3575071968168224</v>
      </c>
      <c r="R75" s="21">
        <f t="shared" si="24"/>
        <v>7.1659149816071604E-2</v>
      </c>
    </row>
    <row r="76" spans="1:18" ht="15.75" x14ac:dyDescent="0.25">
      <c r="A76" s="17">
        <v>11</v>
      </c>
      <c r="B76" s="17">
        <v>71</v>
      </c>
      <c r="C76" s="81">
        <v>10.930711295016883</v>
      </c>
      <c r="D76" s="93">
        <f t="shared" si="14"/>
        <v>12.012317509618109</v>
      </c>
      <c r="E76" s="93">
        <f t="shared" si="10"/>
        <v>11.997382640844286</v>
      </c>
      <c r="F76" s="21">
        <f t="shared" si="11"/>
        <v>0.91109132902071555</v>
      </c>
      <c r="G76" s="21">
        <f t="shared" si="16"/>
        <v>0.91161013301429805</v>
      </c>
      <c r="H76" s="21">
        <f t="shared" si="17"/>
        <v>11.990554842642847</v>
      </c>
      <c r="I76" s="21">
        <f t="shared" si="18"/>
        <v>12.428431029702367</v>
      </c>
      <c r="J76" s="21">
        <f t="shared" si="19"/>
        <v>11.329883664146005</v>
      </c>
      <c r="K76" s="21">
        <f t="shared" si="20"/>
        <v>0.96476818465556502</v>
      </c>
      <c r="L76" s="21">
        <f t="shared" si="25"/>
        <v>0.98758540997434052</v>
      </c>
      <c r="M76" s="21">
        <f t="shared" si="26"/>
        <v>0.97689594733951335</v>
      </c>
      <c r="N76" s="17">
        <f t="shared" si="12"/>
        <v>0.96531755393517249</v>
      </c>
      <c r="O76" s="21">
        <f t="shared" si="21"/>
        <v>-0.39917236912912202</v>
      </c>
      <c r="P76" s="21">
        <f t="shared" si="22"/>
        <v>0.39917236912912202</v>
      </c>
      <c r="Q76" s="21">
        <f t="shared" si="23"/>
        <v>3.6518425778119088</v>
      </c>
      <c r="R76" s="21">
        <f t="shared" si="24"/>
        <v>0.15933858027615605</v>
      </c>
    </row>
    <row r="77" spans="1:18" ht="15.75" x14ac:dyDescent="0.25">
      <c r="A77" s="17">
        <v>12</v>
      </c>
      <c r="B77" s="17">
        <v>72</v>
      </c>
      <c r="C77" s="81">
        <v>11.785157388944768</v>
      </c>
      <c r="D77" s="93">
        <f t="shared" si="14"/>
        <v>11.982447772070465</v>
      </c>
      <c r="E77" s="93">
        <f t="shared" ref="E77:E118" si="27">AVERAGE(D77:D78)</f>
        <v>12.00817344543373</v>
      </c>
      <c r="F77" s="21">
        <f t="shared" ref="F77:F119" si="28">C77/E77</f>
        <v>0.98142797840967499</v>
      </c>
      <c r="G77" s="21">
        <f t="shared" si="16"/>
        <v>0.93152675834805321</v>
      </c>
      <c r="H77" s="21">
        <f t="shared" si="17"/>
        <v>12.651442680878301</v>
      </c>
      <c r="I77" s="21">
        <f t="shared" si="18"/>
        <v>12.390982565908018</v>
      </c>
      <c r="J77" s="21">
        <f t="shared" si="19"/>
        <v>11.54253182236754</v>
      </c>
      <c r="K77" s="21">
        <f t="shared" si="20"/>
        <v>1.0210201340841929</v>
      </c>
      <c r="L77" s="21">
        <f t="shared" si="25"/>
        <v>0.98391037620568922</v>
      </c>
      <c r="M77" s="21">
        <f t="shared" si="26"/>
        <v>1.0377166038451715</v>
      </c>
      <c r="N77" s="17">
        <f t="shared" ref="N77:N119" si="29">E77/I77</f>
        <v>0.96910583011168694</v>
      </c>
      <c r="O77" s="21">
        <f t="shared" si="21"/>
        <v>0.24262556657722811</v>
      </c>
      <c r="P77" s="21">
        <f t="shared" si="22"/>
        <v>0.24262556657722811</v>
      </c>
      <c r="Q77" s="21">
        <f t="shared" si="23"/>
        <v>2.0587384501527866</v>
      </c>
      <c r="R77" s="21">
        <f t="shared" si="24"/>
        <v>5.8867165556920953E-2</v>
      </c>
    </row>
    <row r="78" spans="1:18" ht="15.75" x14ac:dyDescent="0.25">
      <c r="A78" s="17">
        <v>1</v>
      </c>
      <c r="B78" s="17">
        <v>73</v>
      </c>
      <c r="C78" s="81">
        <v>13.883015944084443</v>
      </c>
      <c r="D78" s="93">
        <f t="shared" si="14"/>
        <v>12.033899118796995</v>
      </c>
      <c r="E78" s="93">
        <f t="shared" si="27"/>
        <v>11.982662165255416</v>
      </c>
      <c r="F78" s="21">
        <f t="shared" si="28"/>
        <v>1.1585919516565557</v>
      </c>
      <c r="G78" s="21">
        <f t="shared" si="16"/>
        <v>1.1634324957449615</v>
      </c>
      <c r="H78" s="21">
        <f t="shared" si="17"/>
        <v>11.932807442510844</v>
      </c>
      <c r="I78" s="21">
        <f t="shared" si="18"/>
        <v>12.353534102113668</v>
      </c>
      <c r="J78" s="21">
        <f t="shared" si="19"/>
        <v>14.372503011692597</v>
      </c>
      <c r="K78" s="21">
        <f t="shared" si="20"/>
        <v>0.96594280987730963</v>
      </c>
      <c r="L78" s="21">
        <f t="shared" si="25"/>
        <v>0.98033018021540042</v>
      </c>
      <c r="M78" s="21">
        <f t="shared" si="26"/>
        <v>0.98532395449160859</v>
      </c>
      <c r="N78" s="17">
        <f t="shared" si="29"/>
        <v>0.96997847467836784</v>
      </c>
      <c r="O78" s="21">
        <f t="shared" si="21"/>
        <v>-0.48948706760815419</v>
      </c>
      <c r="P78" s="21">
        <f t="shared" si="22"/>
        <v>0.48948706760815419</v>
      </c>
      <c r="Q78" s="21">
        <f t="shared" si="23"/>
        <v>3.525797777511916</v>
      </c>
      <c r="R78" s="21">
        <f t="shared" si="24"/>
        <v>0.23959758935562972</v>
      </c>
    </row>
    <row r="79" spans="1:18" ht="15.75" x14ac:dyDescent="0.25">
      <c r="A79" s="17">
        <v>2</v>
      </c>
      <c r="B79" s="17">
        <v>74</v>
      </c>
      <c r="C79" s="81">
        <v>12.844781713967251</v>
      </c>
      <c r="D79" s="93">
        <f t="shared" si="14"/>
        <v>11.931425211713838</v>
      </c>
      <c r="E79" s="93">
        <f t="shared" si="27"/>
        <v>11.845036614416506</v>
      </c>
      <c r="F79" s="21">
        <f t="shared" si="28"/>
        <v>1.084402026949749</v>
      </c>
      <c r="G79" s="21">
        <f t="shared" si="16"/>
        <v>1.0931835569145945</v>
      </c>
      <c r="H79" s="21">
        <f t="shared" si="17"/>
        <v>11.749885582088714</v>
      </c>
      <c r="I79" s="21">
        <f t="shared" si="18"/>
        <v>12.316085638319318</v>
      </c>
      <c r="J79" s="21">
        <f t="shared" si="19"/>
        <v>13.463742305362667</v>
      </c>
      <c r="K79" s="21">
        <f t="shared" si="20"/>
        <v>0.95402759668469883</v>
      </c>
      <c r="L79" s="21">
        <f t="shared" si="25"/>
        <v>0.96781736613165847</v>
      </c>
      <c r="M79" s="21">
        <f t="shared" si="26"/>
        <v>0.98575168215664799</v>
      </c>
      <c r="N79" s="17">
        <f t="shared" si="29"/>
        <v>0.96175334942157054</v>
      </c>
      <c r="O79" s="21">
        <f t="shared" si="21"/>
        <v>-0.6189605913954157</v>
      </c>
      <c r="P79" s="21">
        <f t="shared" si="22"/>
        <v>0.6189605913954157</v>
      </c>
      <c r="Q79" s="21">
        <f t="shared" si="23"/>
        <v>4.818770806532009</v>
      </c>
      <c r="R79" s="21">
        <f t="shared" si="24"/>
        <v>0.38311221370056275</v>
      </c>
    </row>
    <row r="80" spans="1:18" ht="15.75" x14ac:dyDescent="0.25">
      <c r="A80" s="17">
        <v>3</v>
      </c>
      <c r="B80" s="17">
        <v>75</v>
      </c>
      <c r="C80" s="81">
        <v>11.942158848138043</v>
      </c>
      <c r="D80" s="93">
        <f t="shared" si="14"/>
        <v>11.758648017119173</v>
      </c>
      <c r="E80" s="93">
        <f t="shared" si="27"/>
        <v>11.671889919101153</v>
      </c>
      <c r="F80" s="21">
        <f t="shared" si="28"/>
        <v>1.0231555412970947</v>
      </c>
      <c r="G80" s="21">
        <f t="shared" si="16"/>
        <v>0.98893192590342827</v>
      </c>
      <c r="H80" s="21">
        <f t="shared" si="17"/>
        <v>12.075814861804982</v>
      </c>
      <c r="I80" s="21">
        <f t="shared" si="18"/>
        <v>12.27863717452497</v>
      </c>
      <c r="J80" s="21">
        <f t="shared" si="19"/>
        <v>12.142736308472408</v>
      </c>
      <c r="K80" s="21">
        <f t="shared" si="20"/>
        <v>0.98348169183296719</v>
      </c>
      <c r="L80" s="21">
        <f t="shared" si="25"/>
        <v>0.9376859449858137</v>
      </c>
      <c r="M80" s="21">
        <f t="shared" si="26"/>
        <v>1.0488391098235414</v>
      </c>
      <c r="N80" s="17">
        <f t="shared" si="29"/>
        <v>0.95058513035284875</v>
      </c>
      <c r="O80" s="21">
        <f t="shared" si="21"/>
        <v>-0.2005774603343653</v>
      </c>
      <c r="P80" s="21">
        <f t="shared" si="22"/>
        <v>0.2005774603343653</v>
      </c>
      <c r="Q80" s="21">
        <f t="shared" si="23"/>
        <v>1.6795745466544207</v>
      </c>
      <c r="R80" s="21">
        <f t="shared" si="24"/>
        <v>4.0231317594183885E-2</v>
      </c>
    </row>
    <row r="81" spans="1:18" ht="15.75" x14ac:dyDescent="0.25">
      <c r="A81" s="17">
        <v>4</v>
      </c>
      <c r="B81" s="17">
        <v>76</v>
      </c>
      <c r="C81" s="81">
        <v>10.893403231722681</v>
      </c>
      <c r="D81" s="93">
        <f t="shared" si="14"/>
        <v>11.585131821083133</v>
      </c>
      <c r="E81" s="93">
        <f t="shared" si="27"/>
        <v>11.53135339869473</v>
      </c>
      <c r="F81" s="21">
        <f t="shared" si="28"/>
        <v>0.94467690435675489</v>
      </c>
      <c r="G81" s="21">
        <f t="shared" si="16"/>
        <v>1.0163885300267035</v>
      </c>
      <c r="H81" s="21">
        <f t="shared" si="17"/>
        <v>10.717754982375174</v>
      </c>
      <c r="I81" s="21">
        <f t="shared" si="18"/>
        <v>12.241188710730619</v>
      </c>
      <c r="J81" s="21">
        <f t="shared" si="19"/>
        <v>12.44180379947897</v>
      </c>
      <c r="K81" s="21">
        <f t="shared" si="20"/>
        <v>0.87554854643977487</v>
      </c>
      <c r="L81" s="21">
        <f t="shared" si="25"/>
        <v>0.93976924785121241</v>
      </c>
      <c r="M81" s="21">
        <f t="shared" si="26"/>
        <v>0.93166332952660613</v>
      </c>
      <c r="N81" s="17">
        <f t="shared" si="29"/>
        <v>0.94201255051205546</v>
      </c>
      <c r="O81" s="21">
        <f t="shared" si="21"/>
        <v>-1.5484005677562891</v>
      </c>
      <c r="P81" s="21">
        <f t="shared" si="22"/>
        <v>1.5484005677562891</v>
      </c>
      <c r="Q81" s="21">
        <f t="shared" si="23"/>
        <v>14.21411229180603</v>
      </c>
      <c r="R81" s="21">
        <f t="shared" si="24"/>
        <v>2.3975443182279985</v>
      </c>
    </row>
    <row r="82" spans="1:18" ht="15.75" x14ac:dyDescent="0.25">
      <c r="A82" s="17">
        <v>5</v>
      </c>
      <c r="B82" s="17">
        <v>77</v>
      </c>
      <c r="C82" s="81">
        <v>11.522642217160962</v>
      </c>
      <c r="D82" s="93">
        <f t="shared" ref="D82:D118" si="30">AVERAGE(C76:C87)</f>
        <v>11.477574976306329</v>
      </c>
      <c r="E82" s="93">
        <f t="shared" si="27"/>
        <v>11.414030922484546</v>
      </c>
      <c r="F82" s="21">
        <f t="shared" si="28"/>
        <v>1.0095155949212002</v>
      </c>
      <c r="G82" s="21">
        <f t="shared" si="16"/>
        <v>0.98324640297085319</v>
      </c>
      <c r="H82" s="21">
        <f t="shared" si="17"/>
        <v>11.718977239424015</v>
      </c>
      <c r="I82" s="21">
        <f t="shared" si="18"/>
        <v>12.20374024693627</v>
      </c>
      <c r="J82" s="21">
        <f t="shared" si="19"/>
        <v>11.99928370059072</v>
      </c>
      <c r="K82" s="21">
        <f t="shared" si="20"/>
        <v>0.96027750528089506</v>
      </c>
      <c r="L82" s="21">
        <f t="shared" si="25"/>
        <v>0.92351070548909198</v>
      </c>
      <c r="M82" s="21">
        <f t="shared" si="26"/>
        <v>1.0398119908878927</v>
      </c>
      <c r="N82" s="17">
        <f t="shared" si="29"/>
        <v>0.93528956627457061</v>
      </c>
      <c r="O82" s="21">
        <f t="shared" si="21"/>
        <v>-0.47664148342975743</v>
      </c>
      <c r="P82" s="21">
        <f t="shared" si="22"/>
        <v>0.47664148342975743</v>
      </c>
      <c r="Q82" s="21">
        <f t="shared" si="23"/>
        <v>4.1365641182530446</v>
      </c>
      <c r="R82" s="21">
        <f t="shared" si="24"/>
        <v>0.22718710372611972</v>
      </c>
    </row>
    <row r="83" spans="1:18" ht="15.75" x14ac:dyDescent="0.25">
      <c r="A83" s="17">
        <v>6</v>
      </c>
      <c r="B83" s="17">
        <v>78</v>
      </c>
      <c r="C83" s="81">
        <v>11.162157417764714</v>
      </c>
      <c r="D83" s="93">
        <f t="shared" si="30"/>
        <v>11.350486868662763</v>
      </c>
      <c r="E83" s="93">
        <f t="shared" si="27"/>
        <v>11.271531891577528</v>
      </c>
      <c r="F83" s="21">
        <f t="shared" si="28"/>
        <v>0.99029639672185621</v>
      </c>
      <c r="G83" s="21">
        <f t="shared" si="16"/>
        <v>0.98155548557790595</v>
      </c>
      <c r="H83" s="21">
        <f t="shared" si="17"/>
        <v>11.371906715179552</v>
      </c>
      <c r="I83" s="21">
        <f t="shared" si="18"/>
        <v>12.16629178314192</v>
      </c>
      <c r="J83" s="21">
        <f t="shared" si="19"/>
        <v>11.941890438884355</v>
      </c>
      <c r="K83" s="21">
        <f t="shared" si="20"/>
        <v>0.93470606474660589</v>
      </c>
      <c r="L83" s="21">
        <f t="shared" si="25"/>
        <v>0.93346817497765688</v>
      </c>
      <c r="M83" s="21">
        <f t="shared" si="26"/>
        <v>1.001326118878106</v>
      </c>
      <c r="N83" s="17">
        <f t="shared" si="29"/>
        <v>0.92645582503584156</v>
      </c>
      <c r="O83" s="21">
        <f t="shared" si="21"/>
        <v>-0.77973302111964138</v>
      </c>
      <c r="P83" s="21">
        <f t="shared" si="22"/>
        <v>0.77973302111964138</v>
      </c>
      <c r="Q83" s="21">
        <f t="shared" si="23"/>
        <v>6.9855046111308772</v>
      </c>
      <c r="R83" s="21">
        <f t="shared" si="24"/>
        <v>0.60798358422436316</v>
      </c>
    </row>
    <row r="84" spans="1:18" ht="15.75" x14ac:dyDescent="0.25">
      <c r="A84" s="17">
        <v>7</v>
      </c>
      <c r="B84" s="17">
        <v>79</v>
      </c>
      <c r="C84" s="81">
        <v>11.156805094012503</v>
      </c>
      <c r="D84" s="93">
        <f t="shared" si="30"/>
        <v>11.192576914492294</v>
      </c>
      <c r="E84" s="93">
        <f t="shared" si="27"/>
        <v>11.160368478597745</v>
      </c>
      <c r="F84" s="21">
        <f t="shared" si="28"/>
        <v>0.99968071084820587</v>
      </c>
      <c r="G84" s="21">
        <f t="shared" si="16"/>
        <v>1.0159443485073951</v>
      </c>
      <c r="H84" s="21">
        <f t="shared" si="17"/>
        <v>10.981708900102506</v>
      </c>
      <c r="I84" s="21">
        <f t="shared" si="18"/>
        <v>12.12884331934757</v>
      </c>
      <c r="J84" s="21">
        <f t="shared" si="19"/>
        <v>12.322229824222839</v>
      </c>
      <c r="K84" s="21">
        <f t="shared" si="20"/>
        <v>0.90542095490546981</v>
      </c>
      <c r="L84" s="21">
        <f t="shared" si="25"/>
        <v>0.90912813402516635</v>
      </c>
      <c r="M84" s="21">
        <f t="shared" si="26"/>
        <v>0.9959222699408905</v>
      </c>
      <c r="N84" s="17">
        <f t="shared" si="29"/>
        <v>0.92015109641947934</v>
      </c>
      <c r="O84" s="21">
        <f t="shared" si="21"/>
        <v>-1.1654247302103364</v>
      </c>
      <c r="P84" s="21">
        <f t="shared" si="22"/>
        <v>1.1654247302103364</v>
      </c>
      <c r="Q84" s="21">
        <f t="shared" si="23"/>
        <v>10.445864388504754</v>
      </c>
      <c r="R84" s="21">
        <f t="shared" si="24"/>
        <v>1.3582148017858355</v>
      </c>
    </row>
    <row r="85" spans="1:18" ht="15.75" x14ac:dyDescent="0.25">
      <c r="A85" s="17">
        <v>8</v>
      </c>
      <c r="B85" s="17">
        <v>80</v>
      </c>
      <c r="C85" s="81">
        <v>10.722557796252461</v>
      </c>
      <c r="D85" s="93">
        <f t="shared" si="30"/>
        <v>11.128160042703195</v>
      </c>
      <c r="E85" s="93">
        <f t="shared" si="27"/>
        <v>11.092863292192813</v>
      </c>
      <c r="F85" s="21">
        <f t="shared" si="28"/>
        <v>0.96661768146002713</v>
      </c>
      <c r="G85" s="21">
        <f t="shared" si="16"/>
        <v>0.99947600119734603</v>
      </c>
      <c r="H85" s="21">
        <f t="shared" si="17"/>
        <v>10.728179349386197</v>
      </c>
      <c r="I85" s="21">
        <f t="shared" si="18"/>
        <v>12.091394855553222</v>
      </c>
      <c r="J85" s="21">
        <f t="shared" si="19"/>
        <v>12.085058979126496</v>
      </c>
      <c r="K85" s="21">
        <f t="shared" si="20"/>
        <v>0.88725738242342322</v>
      </c>
      <c r="L85" s="21">
        <f t="shared" si="25"/>
        <v>0.90223790665257164</v>
      </c>
      <c r="M85" s="21">
        <f t="shared" si="26"/>
        <v>0.98339625932507291</v>
      </c>
      <c r="N85" s="17">
        <f t="shared" si="29"/>
        <v>0.91741800054591616</v>
      </c>
      <c r="O85" s="21">
        <f t="shared" si="21"/>
        <v>-1.3625011828740341</v>
      </c>
      <c r="P85" s="21">
        <f t="shared" si="22"/>
        <v>1.3625011828740341</v>
      </c>
      <c r="Q85" s="21">
        <f t="shared" si="23"/>
        <v>12.706867230412399</v>
      </c>
      <c r="R85" s="21">
        <f t="shared" si="24"/>
        <v>1.8564094733331422</v>
      </c>
    </row>
    <row r="86" spans="1:18" ht="15.75" x14ac:dyDescent="0.25">
      <c r="A86" s="17">
        <v>9</v>
      </c>
      <c r="B86" s="17">
        <v>81</v>
      </c>
      <c r="C86" s="81">
        <v>10.823304381310617</v>
      </c>
      <c r="D86" s="93">
        <f t="shared" si="30"/>
        <v>11.057566541682434</v>
      </c>
      <c r="E86" s="93">
        <f t="shared" si="27"/>
        <v>11.027744970316874</v>
      </c>
      <c r="F86" s="21">
        <f t="shared" si="28"/>
        <v>0.98146125163788744</v>
      </c>
      <c r="G86" s="21">
        <f t="shared" si="16"/>
        <v>0.98235307461139498</v>
      </c>
      <c r="H86" s="21">
        <f t="shared" si="17"/>
        <v>11.017733502378627</v>
      </c>
      <c r="I86" s="21">
        <f t="shared" si="18"/>
        <v>12.053946391758872</v>
      </c>
      <c r="J86" s="21">
        <f t="shared" si="19"/>
        <v>11.841231299145258</v>
      </c>
      <c r="K86" s="21">
        <f t="shared" si="20"/>
        <v>0.91403538262882178</v>
      </c>
      <c r="L86" s="21">
        <f t="shared" si="25"/>
        <v>0.8998646395134221</v>
      </c>
      <c r="M86" s="21">
        <f t="shared" si="26"/>
        <v>1.0157476385815785</v>
      </c>
      <c r="N86" s="17">
        <f t="shared" si="29"/>
        <v>0.91486593783562875</v>
      </c>
      <c r="O86" s="21">
        <f t="shared" si="21"/>
        <v>-1.0179269178346413</v>
      </c>
      <c r="P86" s="21">
        <f t="shared" si="22"/>
        <v>1.0179269178346413</v>
      </c>
      <c r="Q86" s="21">
        <f t="shared" si="23"/>
        <v>9.40495510402876</v>
      </c>
      <c r="R86" s="21">
        <f t="shared" si="24"/>
        <v>1.0361752100523325</v>
      </c>
    </row>
    <row r="87" spans="1:18" ht="15.75" x14ac:dyDescent="0.25">
      <c r="A87" s="17">
        <v>10</v>
      </c>
      <c r="B87" s="17">
        <v>82</v>
      </c>
      <c r="C87" s="81">
        <v>10.064204387300627</v>
      </c>
      <c r="D87" s="93">
        <f t="shared" si="30"/>
        <v>10.997923398951315</v>
      </c>
      <c r="E87" s="93">
        <f t="shared" si="27"/>
        <v>11.007903256327808</v>
      </c>
      <c r="F87" s="21">
        <f t="shared" si="28"/>
        <v>0.91427078826435881</v>
      </c>
      <c r="G87" s="21">
        <f t="shared" si="16"/>
        <v>0.93235128718306348</v>
      </c>
      <c r="H87" s="21">
        <f t="shared" si="17"/>
        <v>10.794433949576948</v>
      </c>
      <c r="I87" s="21">
        <f t="shared" si="18"/>
        <v>12.016497927964522</v>
      </c>
      <c r="J87" s="21">
        <f t="shared" si="19"/>
        <v>11.203597310570338</v>
      </c>
      <c r="K87" s="21">
        <f t="shared" si="20"/>
        <v>0.89830115348802131</v>
      </c>
      <c r="L87" s="21">
        <f t="shared" si="25"/>
        <v>0.89121419455877604</v>
      </c>
      <c r="M87" s="21">
        <f t="shared" si="26"/>
        <v>1.0079520265414466</v>
      </c>
      <c r="N87" s="17">
        <f t="shared" si="29"/>
        <v>0.91606583900875682</v>
      </c>
      <c r="O87" s="21">
        <f t="shared" si="21"/>
        <v>-1.1393929232697104</v>
      </c>
      <c r="P87" s="21">
        <f t="shared" si="22"/>
        <v>1.1393929232697104</v>
      </c>
      <c r="Q87" s="21">
        <f t="shared" si="23"/>
        <v>11.321241892776314</v>
      </c>
      <c r="R87" s="21">
        <f t="shared" si="24"/>
        <v>1.2982162335970961</v>
      </c>
    </row>
    <row r="88" spans="1:18" ht="15.75" x14ac:dyDescent="0.25">
      <c r="A88" s="17">
        <v>11</v>
      </c>
      <c r="B88" s="17">
        <v>83</v>
      </c>
      <c r="C88" s="81">
        <v>9.4056540032941136</v>
      </c>
      <c r="D88" s="93">
        <f t="shared" si="30"/>
        <v>11.017883113704299</v>
      </c>
      <c r="E88" s="93">
        <f t="shared" si="27"/>
        <v>10.989060798157718</v>
      </c>
      <c r="F88" s="21">
        <f t="shared" si="28"/>
        <v>0.85591063477153051</v>
      </c>
      <c r="G88" s="21">
        <f t="shared" si="16"/>
        <v>0.91161013301429805</v>
      </c>
      <c r="H88" s="21">
        <f t="shared" si="17"/>
        <v>10.317627747503979</v>
      </c>
      <c r="I88" s="21">
        <f t="shared" si="18"/>
        <v>11.979049464170172</v>
      </c>
      <c r="J88" s="21">
        <f t="shared" si="19"/>
        <v>10.920222875417027</v>
      </c>
      <c r="K88" s="21">
        <f t="shared" si="20"/>
        <v>0.86130604755948503</v>
      </c>
      <c r="L88" s="21">
        <f t="shared" si="25"/>
        <v>0.88290119855306826</v>
      </c>
      <c r="M88" s="21">
        <f t="shared" si="26"/>
        <v>0.97554069353516093</v>
      </c>
      <c r="N88" s="17">
        <f t="shared" si="29"/>
        <v>0.9173566593097765</v>
      </c>
      <c r="O88" s="21">
        <f t="shared" si="21"/>
        <v>-1.5145688721229131</v>
      </c>
      <c r="P88" s="21">
        <f t="shared" si="22"/>
        <v>1.5145688721229131</v>
      </c>
      <c r="Q88" s="21">
        <f t="shared" si="23"/>
        <v>16.102749171854189</v>
      </c>
      <c r="R88" s="21">
        <f t="shared" si="24"/>
        <v>2.2939188684036731</v>
      </c>
    </row>
    <row r="89" spans="1:18" ht="15.75" x14ac:dyDescent="0.25">
      <c r="A89" s="17">
        <v>12</v>
      </c>
      <c r="B89" s="17">
        <v>84</v>
      </c>
      <c r="C89" s="81">
        <v>9.8902379388991069</v>
      </c>
      <c r="D89" s="93">
        <f t="shared" si="30"/>
        <v>10.960238482611137</v>
      </c>
      <c r="E89" s="93">
        <f t="shared" si="27"/>
        <v>10.961544168640147</v>
      </c>
      <c r="F89" s="21">
        <f t="shared" si="28"/>
        <v>0.90226685097835602</v>
      </c>
      <c r="G89" s="21">
        <f t="shared" si="16"/>
        <v>0.93152675834805321</v>
      </c>
      <c r="H89" s="21">
        <f t="shared" si="17"/>
        <v>10.617234395325598</v>
      </c>
      <c r="I89" s="21">
        <f t="shared" si="18"/>
        <v>11.941601000375822</v>
      </c>
      <c r="J89" s="21">
        <f t="shared" si="19"/>
        <v>11.123920869365959</v>
      </c>
      <c r="K89" s="21">
        <f t="shared" si="20"/>
        <v>0.88909639461169865</v>
      </c>
      <c r="L89" s="21">
        <f t="shared" si="25"/>
        <v>0.89899860911682783</v>
      </c>
      <c r="M89" s="21">
        <f t="shared" si="26"/>
        <v>0.98898528384281137</v>
      </c>
      <c r="N89" s="17">
        <f t="shared" si="29"/>
        <v>0.91792919293612041</v>
      </c>
      <c r="O89" s="21">
        <f t="shared" si="21"/>
        <v>-1.233682930466852</v>
      </c>
      <c r="P89" s="21">
        <f t="shared" si="22"/>
        <v>1.233682930466852</v>
      </c>
      <c r="Q89" s="21">
        <f t="shared" si="23"/>
        <v>12.473743686334149</v>
      </c>
      <c r="R89" s="21">
        <f t="shared" si="24"/>
        <v>1.5219735729252795</v>
      </c>
    </row>
    <row r="90" spans="1:18" ht="15.75" x14ac:dyDescent="0.25">
      <c r="A90" s="17">
        <v>1</v>
      </c>
      <c r="B90" s="17">
        <v>85</v>
      </c>
      <c r="C90" s="81">
        <v>13.110013482615246</v>
      </c>
      <c r="D90" s="93">
        <f t="shared" si="30"/>
        <v>10.962849854669157</v>
      </c>
      <c r="E90" s="93">
        <f t="shared" si="27"/>
        <v>11.001672858546659</v>
      </c>
      <c r="F90" s="21">
        <f t="shared" si="28"/>
        <v>1.1916381854992826</v>
      </c>
      <c r="G90" s="21">
        <f t="shared" si="16"/>
        <v>1.1634324957449615</v>
      </c>
      <c r="H90" s="21">
        <f t="shared" si="17"/>
        <v>11.268392047293407</v>
      </c>
      <c r="I90" s="21">
        <f t="shared" si="18"/>
        <v>11.904152536581474</v>
      </c>
      <c r="J90" s="21">
        <f t="shared" si="19"/>
        <v>13.849677895363699</v>
      </c>
      <c r="K90" s="21">
        <f t="shared" si="20"/>
        <v>0.94659338517929992</v>
      </c>
      <c r="L90" s="21">
        <f t="shared" si="25"/>
        <v>0.92018137170622349</v>
      </c>
      <c r="M90" s="21">
        <f t="shared" si="26"/>
        <v>1.0287030516865416</v>
      </c>
      <c r="N90" s="17">
        <f t="shared" si="29"/>
        <v>0.92418782645287056</v>
      </c>
      <c r="O90" s="21">
        <f t="shared" si="21"/>
        <v>-0.73966441274845351</v>
      </c>
      <c r="P90" s="21">
        <f t="shared" si="22"/>
        <v>0.73966441274845351</v>
      </c>
      <c r="Q90" s="21">
        <f t="shared" si="23"/>
        <v>5.6419805649269392</v>
      </c>
      <c r="R90" s="21">
        <f t="shared" si="24"/>
        <v>0.54710344348651463</v>
      </c>
    </row>
    <row r="91" spans="1:18" ht="15.75" x14ac:dyDescent="0.25">
      <c r="A91" s="17">
        <v>2</v>
      </c>
      <c r="B91" s="17">
        <v>86</v>
      </c>
      <c r="C91" s="81">
        <v>11.997659701718108</v>
      </c>
      <c r="D91" s="93">
        <f t="shared" si="30"/>
        <v>11.040495862424159</v>
      </c>
      <c r="E91" s="93">
        <f t="shared" si="27"/>
        <v>11.060509419427145</v>
      </c>
      <c r="F91" s="21">
        <f t="shared" si="28"/>
        <v>1.0847293959756421</v>
      </c>
      <c r="G91" s="21">
        <f t="shared" si="16"/>
        <v>1.0931835569145945</v>
      </c>
      <c r="H91" s="21">
        <f t="shared" si="17"/>
        <v>10.974972707767714</v>
      </c>
      <c r="I91" s="21">
        <f t="shared" si="18"/>
        <v>11.866704072787124</v>
      </c>
      <c r="J91" s="21">
        <f t="shared" si="19"/>
        <v>12.972485767142333</v>
      </c>
      <c r="K91" s="21">
        <f t="shared" si="20"/>
        <v>0.92485433532767203</v>
      </c>
      <c r="L91" s="21">
        <f t="shared" si="25"/>
        <v>0.94370323390767796</v>
      </c>
      <c r="M91" s="21">
        <f t="shared" si="26"/>
        <v>0.98002666738572397</v>
      </c>
      <c r="N91" s="17">
        <f t="shared" si="29"/>
        <v>0.93206246246514612</v>
      </c>
      <c r="O91" s="21">
        <f t="shared" si="21"/>
        <v>-0.97482606542422445</v>
      </c>
      <c r="P91" s="21">
        <f t="shared" si="22"/>
        <v>0.97482606542422445</v>
      </c>
      <c r="Q91" s="21">
        <f t="shared" si="23"/>
        <v>8.1251351485208883</v>
      </c>
      <c r="R91" s="21">
        <f t="shared" si="24"/>
        <v>0.95028585783047437</v>
      </c>
    </row>
    <row r="92" spans="1:18" ht="15.75" x14ac:dyDescent="0.25">
      <c r="A92" s="17">
        <v>3</v>
      </c>
      <c r="B92" s="17">
        <v>87</v>
      </c>
      <c r="C92" s="81">
        <v>11.226441135364656</v>
      </c>
      <c r="D92" s="93">
        <f t="shared" si="30"/>
        <v>11.080522976430133</v>
      </c>
      <c r="E92" s="93">
        <f t="shared" si="27"/>
        <v>11.08597255362432</v>
      </c>
      <c r="F92" s="21">
        <f t="shared" si="28"/>
        <v>1.0126708397536501</v>
      </c>
      <c r="G92" s="21">
        <f t="shared" si="16"/>
        <v>0.98893192590342827</v>
      </c>
      <c r="H92" s="21">
        <f t="shared" si="17"/>
        <v>11.352086874037219</v>
      </c>
      <c r="I92" s="21">
        <f t="shared" si="18"/>
        <v>11.829255608992774</v>
      </c>
      <c r="J92" s="21">
        <f t="shared" si="19"/>
        <v>11.698328531405155</v>
      </c>
      <c r="K92" s="21">
        <f t="shared" si="20"/>
        <v>0.95966198121606205</v>
      </c>
      <c r="L92" s="21">
        <f t="shared" si="25"/>
        <v>0.93780543519119808</v>
      </c>
      <c r="M92" s="21">
        <f t="shared" si="26"/>
        <v>1.0233060560375276</v>
      </c>
      <c r="N92" s="17">
        <f t="shared" si="29"/>
        <v>0.93716569495688296</v>
      </c>
      <c r="O92" s="21">
        <f t="shared" si="21"/>
        <v>-0.47188739604049879</v>
      </c>
      <c r="P92" s="21">
        <f t="shared" si="22"/>
        <v>0.47188739604049879</v>
      </c>
      <c r="Q92" s="21">
        <f t="shared" si="23"/>
        <v>4.2033569708391028</v>
      </c>
      <c r="R92" s="21">
        <f t="shared" si="24"/>
        <v>0.22267771454188254</v>
      </c>
    </row>
    <row r="93" spans="1:18" ht="15.75" x14ac:dyDescent="0.25">
      <c r="A93" s="17">
        <v>4</v>
      </c>
      <c r="B93" s="17">
        <v>88</v>
      </c>
      <c r="C93" s="81">
        <v>11.132919808758453</v>
      </c>
      <c r="D93" s="93">
        <f t="shared" si="30"/>
        <v>11.091422130818506</v>
      </c>
      <c r="E93" s="93">
        <f t="shared" si="27"/>
        <v>11.093869346150502</v>
      </c>
      <c r="F93" s="21">
        <f t="shared" si="28"/>
        <v>1.0035200038318013</v>
      </c>
      <c r="G93" s="21">
        <f t="shared" si="16"/>
        <v>1.0163885300267035</v>
      </c>
      <c r="H93" s="21">
        <f t="shared" si="17"/>
        <v>10.953409527817044</v>
      </c>
      <c r="I93" s="21">
        <f t="shared" si="18"/>
        <v>11.791807145198424</v>
      </c>
      <c r="J93" s="21">
        <f t="shared" si="19"/>
        <v>11.985057530666605</v>
      </c>
      <c r="K93" s="21">
        <f t="shared" si="20"/>
        <v>0.92889998902986026</v>
      </c>
      <c r="L93" s="21">
        <f t="shared" si="25"/>
        <v>0.94189996043586477</v>
      </c>
      <c r="M93" s="21">
        <f t="shared" si="26"/>
        <v>0.98619813998082262</v>
      </c>
      <c r="N93" s="17">
        <f t="shared" si="29"/>
        <v>0.9408116338357756</v>
      </c>
      <c r="O93" s="21">
        <f t="shared" si="21"/>
        <v>-0.85213772190815185</v>
      </c>
      <c r="P93" s="21">
        <f t="shared" si="22"/>
        <v>0.85213772190815185</v>
      </c>
      <c r="Q93" s="21">
        <f t="shared" si="23"/>
        <v>7.654215933880713</v>
      </c>
      <c r="R93" s="21">
        <f t="shared" si="24"/>
        <v>0.72613869709881473</v>
      </c>
    </row>
    <row r="94" spans="1:18" ht="15.75" x14ac:dyDescent="0.25">
      <c r="A94" s="17">
        <v>5</v>
      </c>
      <c r="B94" s="17">
        <v>89</v>
      </c>
      <c r="C94" s="81">
        <v>10.830906644043043</v>
      </c>
      <c r="D94" s="93">
        <f t="shared" si="30"/>
        <v>11.096316561482498</v>
      </c>
      <c r="E94" s="93">
        <f t="shared" si="27"/>
        <v>11.154415734321345</v>
      </c>
      <c r="F94" s="21">
        <f t="shared" si="28"/>
        <v>0.97099721778498116</v>
      </c>
      <c r="G94" s="21">
        <f t="shared" si="16"/>
        <v>0.98324640297085319</v>
      </c>
      <c r="H94" s="21">
        <f t="shared" si="17"/>
        <v>11.01545514056064</v>
      </c>
      <c r="I94" s="21">
        <f t="shared" si="18"/>
        <v>11.754358681404074</v>
      </c>
      <c r="J94" s="21">
        <f t="shared" si="19"/>
        <v>11.557430892719777</v>
      </c>
      <c r="K94" s="21">
        <f t="shared" si="20"/>
        <v>0.93713791106167166</v>
      </c>
      <c r="L94" s="21">
        <f t="shared" si="25"/>
        <v>0.94643923317984324</v>
      </c>
      <c r="M94" s="21">
        <f t="shared" si="26"/>
        <v>0.99017229866209056</v>
      </c>
      <c r="N94" s="17">
        <f t="shared" si="29"/>
        <v>0.94895995916545695</v>
      </c>
      <c r="O94" s="21">
        <f t="shared" si="21"/>
        <v>-0.72652424867673382</v>
      </c>
      <c r="P94" s="21">
        <f t="shared" si="22"/>
        <v>0.72652424867673382</v>
      </c>
      <c r="Q94" s="21">
        <f t="shared" si="23"/>
        <v>6.7078802592793032</v>
      </c>
      <c r="R94" s="21">
        <f t="shared" si="24"/>
        <v>0.52783748391529262</v>
      </c>
    </row>
    <row r="95" spans="1:18" ht="15.75" x14ac:dyDescent="0.25">
      <c r="A95" s="17">
        <v>6</v>
      </c>
      <c r="B95" s="17">
        <v>90</v>
      </c>
      <c r="C95" s="81">
        <v>11.193493882460945</v>
      </c>
      <c r="D95" s="93">
        <f t="shared" si="30"/>
        <v>11.212514907160193</v>
      </c>
      <c r="E95" s="93">
        <f t="shared" si="27"/>
        <v>11.242407734679135</v>
      </c>
      <c r="F95" s="21">
        <f t="shared" si="28"/>
        <v>0.99564916578614149</v>
      </c>
      <c r="G95" s="21">
        <f t="shared" ref="G95:G125" si="31">G83</f>
        <v>0.98155548557790595</v>
      </c>
      <c r="H95" s="21">
        <f t="shared" si="17"/>
        <v>11.403832026745389</v>
      </c>
      <c r="I95" s="21">
        <f t="shared" si="18"/>
        <v>11.716910217609726</v>
      </c>
      <c r="J95" s="21">
        <f t="shared" si="19"/>
        <v>11.500797498118642</v>
      </c>
      <c r="K95" s="21">
        <f t="shared" si="20"/>
        <v>0.9732797994479977</v>
      </c>
      <c r="L95" s="21">
        <f t="shared" si="25"/>
        <v>0.97640026205876573</v>
      </c>
      <c r="M95" s="21">
        <f t="shared" si="26"/>
        <v>0.99680411534897739</v>
      </c>
      <c r="N95" s="17">
        <f t="shared" si="29"/>
        <v>0.95950276360251996</v>
      </c>
      <c r="O95" s="21">
        <f t="shared" si="21"/>
        <v>-0.30730361565769648</v>
      </c>
      <c r="P95" s="21">
        <f t="shared" si="22"/>
        <v>0.30730361565769648</v>
      </c>
      <c r="Q95" s="21">
        <f t="shared" si="23"/>
        <v>2.7453770814062772</v>
      </c>
      <c r="R95" s="21">
        <f t="shared" si="24"/>
        <v>9.4435512196293245E-2</v>
      </c>
    </row>
    <row r="96" spans="1:18" ht="15.75" x14ac:dyDescent="0.25">
      <c r="A96" s="17">
        <v>7</v>
      </c>
      <c r="B96" s="17">
        <v>91</v>
      </c>
      <c r="C96" s="81">
        <v>12.088557187072535</v>
      </c>
      <c r="D96" s="93">
        <f t="shared" si="30"/>
        <v>11.272300562198078</v>
      </c>
      <c r="E96" s="93">
        <f t="shared" si="27"/>
        <v>11.318814527471837</v>
      </c>
      <c r="F96" s="21">
        <f t="shared" si="28"/>
        <v>1.0680055899610741</v>
      </c>
      <c r="G96" s="21">
        <f t="shared" si="31"/>
        <v>1.0159443485073951</v>
      </c>
      <c r="H96" s="21">
        <f t="shared" si="17"/>
        <v>11.898837967682775</v>
      </c>
      <c r="I96" s="21">
        <f t="shared" si="18"/>
        <v>11.679461753815376</v>
      </c>
      <c r="J96" s="21">
        <f t="shared" si="19"/>
        <v>11.865683162397001</v>
      </c>
      <c r="K96" s="21">
        <f t="shared" si="20"/>
        <v>1.0187830756666278</v>
      </c>
      <c r="L96" s="21">
        <f t="shared" si="25"/>
        <v>0.98494931386304463</v>
      </c>
      <c r="M96" s="21">
        <f t="shared" si="26"/>
        <v>1.0343507643767826</v>
      </c>
      <c r="N96" s="17">
        <f t="shared" si="29"/>
        <v>0.96912124600042249</v>
      </c>
      <c r="O96" s="21">
        <f t="shared" si="21"/>
        <v>0.22287402467553363</v>
      </c>
      <c r="P96" s="21">
        <f t="shared" si="22"/>
        <v>0.22287402467553363</v>
      </c>
      <c r="Q96" s="21">
        <f t="shared" si="23"/>
        <v>1.8436776302293081</v>
      </c>
      <c r="R96" s="21">
        <f t="shared" si="24"/>
        <v>4.9672830875070371E-2</v>
      </c>
    </row>
    <row r="97" spans="1:18" ht="15.75" x14ac:dyDescent="0.25">
      <c r="A97" s="17">
        <v>8</v>
      </c>
      <c r="B97" s="17">
        <v>92</v>
      </c>
      <c r="C97" s="81">
        <v>11.202883164324156</v>
      </c>
      <c r="D97" s="93">
        <f t="shared" si="30"/>
        <v>11.365328492745595</v>
      </c>
      <c r="E97" s="93">
        <f t="shared" si="27"/>
        <v>11.385576749125226</v>
      </c>
      <c r="F97" s="21">
        <f t="shared" si="28"/>
        <v>0.98395394552014181</v>
      </c>
      <c r="G97" s="21">
        <f t="shared" si="31"/>
        <v>0.99947600119734603</v>
      </c>
      <c r="H97" s="21">
        <f t="shared" si="17"/>
        <v>11.208756539330004</v>
      </c>
      <c r="I97" s="21">
        <f t="shared" si="18"/>
        <v>11.642013290021026</v>
      </c>
      <c r="J97" s="21">
        <f t="shared" si="19"/>
        <v>11.635912888996573</v>
      </c>
      <c r="K97" s="21">
        <f t="shared" si="20"/>
        <v>0.96278506647450846</v>
      </c>
      <c r="L97" s="21">
        <f t="shared" si="25"/>
        <v>0.98082405012312768</v>
      </c>
      <c r="M97" s="21">
        <f t="shared" si="26"/>
        <v>0.98160833877762821</v>
      </c>
      <c r="N97" s="17">
        <f t="shared" si="29"/>
        <v>0.97797317916518745</v>
      </c>
      <c r="O97" s="21">
        <f t="shared" si="21"/>
        <v>-0.43302972467241752</v>
      </c>
      <c r="P97" s="21">
        <f t="shared" si="22"/>
        <v>0.43302972467241752</v>
      </c>
      <c r="Q97" s="21">
        <f t="shared" si="23"/>
        <v>3.8653417903295719</v>
      </c>
      <c r="R97" s="21">
        <f t="shared" si="24"/>
        <v>0.18751474244986971</v>
      </c>
    </row>
    <row r="98" spans="1:18" ht="15.75" x14ac:dyDescent="0.25">
      <c r="A98" s="17">
        <v>9</v>
      </c>
      <c r="B98" s="17">
        <v>93</v>
      </c>
      <c r="C98" s="81">
        <v>10.954094233971048</v>
      </c>
      <c r="D98" s="93">
        <f t="shared" si="30"/>
        <v>11.405825005504857</v>
      </c>
      <c r="E98" s="93">
        <f t="shared" si="27"/>
        <v>11.437209899797482</v>
      </c>
      <c r="F98" s="21">
        <f t="shared" si="28"/>
        <v>0.95775930755323568</v>
      </c>
      <c r="G98" s="21">
        <f t="shared" si="31"/>
        <v>0.98235307461139498</v>
      </c>
      <c r="H98" s="21">
        <f t="shared" si="17"/>
        <v>11.150872855265744</v>
      </c>
      <c r="I98" s="21">
        <f t="shared" si="18"/>
        <v>11.604564826226676</v>
      </c>
      <c r="J98" s="21">
        <f t="shared" si="19"/>
        <v>11.399779936571024</v>
      </c>
      <c r="K98" s="21">
        <f t="shared" si="20"/>
        <v>0.96090400822824695</v>
      </c>
      <c r="L98" s="21">
        <f t="shared" si="25"/>
        <v>0.95411172387787779</v>
      </c>
      <c r="M98" s="21">
        <f t="shared" si="26"/>
        <v>1.0071189612079838</v>
      </c>
      <c r="N98" s="17">
        <f t="shared" si="29"/>
        <v>0.98557852630104947</v>
      </c>
      <c r="O98" s="21">
        <f t="shared" si="21"/>
        <v>-0.44568570259997564</v>
      </c>
      <c r="P98" s="21">
        <f t="shared" si="22"/>
        <v>0.44568570259997564</v>
      </c>
      <c r="Q98" s="21">
        <f t="shared" si="23"/>
        <v>4.0686677791926105</v>
      </c>
      <c r="R98" s="21">
        <f t="shared" si="24"/>
        <v>0.19863574550203394</v>
      </c>
    </row>
    <row r="99" spans="1:18" ht="15.75" x14ac:dyDescent="0.25">
      <c r="A99" s="17">
        <v>10</v>
      </c>
      <c r="B99" s="17">
        <v>94</v>
      </c>
      <c r="C99" s="81">
        <v>10.122937555268571</v>
      </c>
      <c r="D99" s="93">
        <f t="shared" si="30"/>
        <v>11.468594794090107</v>
      </c>
      <c r="E99" s="93">
        <f t="shared" si="27"/>
        <v>11.510490594837778</v>
      </c>
      <c r="F99" s="21">
        <f t="shared" si="28"/>
        <v>0.8794531798504317</v>
      </c>
      <c r="G99" s="21">
        <f t="shared" si="31"/>
        <v>0.93235128718306348</v>
      </c>
      <c r="H99" s="21">
        <f t="shared" si="17"/>
        <v>10.857428626342394</v>
      </c>
      <c r="I99" s="21">
        <f t="shared" si="18"/>
        <v>11.567116362432326</v>
      </c>
      <c r="J99" s="21">
        <f t="shared" si="19"/>
        <v>10.784615829510054</v>
      </c>
      <c r="K99" s="21">
        <f t="shared" si="20"/>
        <v>0.93864609693087764</v>
      </c>
      <c r="L99" s="21">
        <f t="shared" si="25"/>
        <v>0.97569705643816207</v>
      </c>
      <c r="M99" s="21">
        <f t="shared" si="26"/>
        <v>0.96202616451202483</v>
      </c>
      <c r="N99" s="17">
        <f t="shared" si="29"/>
        <v>0.99510459082278646</v>
      </c>
      <c r="O99" s="21">
        <f t="shared" si="21"/>
        <v>-0.66167827424148307</v>
      </c>
      <c r="P99" s="21">
        <f t="shared" si="22"/>
        <v>0.66167827424148307</v>
      </c>
      <c r="Q99" s="21">
        <f t="shared" si="23"/>
        <v>6.5364255249910821</v>
      </c>
      <c r="R99" s="21">
        <f t="shared" si="24"/>
        <v>0.43781813860318725</v>
      </c>
    </row>
    <row r="100" spans="1:18" ht="15.75" x14ac:dyDescent="0.25">
      <c r="A100" s="17">
        <v>11</v>
      </c>
      <c r="B100" s="17">
        <v>95</v>
      </c>
      <c r="C100" s="81">
        <v>10.800034151426438</v>
      </c>
      <c r="D100" s="93">
        <f t="shared" si="30"/>
        <v>11.552386395585449</v>
      </c>
      <c r="E100" s="93">
        <f t="shared" si="27"/>
        <v>11.586708441128534</v>
      </c>
      <c r="F100" s="21">
        <f t="shared" si="28"/>
        <v>0.93210545568664749</v>
      </c>
      <c r="G100" s="21">
        <f t="shared" si="31"/>
        <v>0.91161013301429805</v>
      </c>
      <c r="H100" s="21">
        <f t="shared" si="17"/>
        <v>11.847207221924382</v>
      </c>
      <c r="I100" s="21">
        <f t="shared" si="18"/>
        <v>11.529667898637978</v>
      </c>
      <c r="J100" s="21">
        <f t="shared" si="19"/>
        <v>10.510562086688049</v>
      </c>
      <c r="K100" s="21">
        <f t="shared" si="20"/>
        <v>1.0275410641553617</v>
      </c>
      <c r="L100" s="21">
        <f t="shared" si="25"/>
        <v>0.98568868968373791</v>
      </c>
      <c r="M100" s="21">
        <f t="shared" si="26"/>
        <v>1.042460033182538</v>
      </c>
      <c r="N100" s="17">
        <f t="shared" si="29"/>
        <v>1.0049472840841578</v>
      </c>
      <c r="O100" s="21">
        <f t="shared" si="21"/>
        <v>0.28947206473838882</v>
      </c>
      <c r="P100" s="21">
        <f t="shared" si="22"/>
        <v>0.28947206473838882</v>
      </c>
      <c r="Q100" s="21">
        <f t="shared" si="23"/>
        <v>2.6802884202005619</v>
      </c>
      <c r="R100" s="21">
        <f t="shared" si="24"/>
        <v>8.3794076263905976E-2</v>
      </c>
    </row>
    <row r="101" spans="1:18" ht="15.75" x14ac:dyDescent="0.25">
      <c r="A101" s="17">
        <v>12</v>
      </c>
      <c r="B101" s="17">
        <v>96</v>
      </c>
      <c r="C101" s="81">
        <v>10.607665799353748</v>
      </c>
      <c r="D101" s="93">
        <f t="shared" si="30"/>
        <v>11.62103048667162</v>
      </c>
      <c r="E101" s="93">
        <f t="shared" si="27"/>
        <v>11.627640281413857</v>
      </c>
      <c r="F101" s="21">
        <f t="shared" si="28"/>
        <v>0.91228018261878274</v>
      </c>
      <c r="G101" s="21">
        <f t="shared" si="31"/>
        <v>0.93152675834805321</v>
      </c>
      <c r="H101" s="21">
        <f t="shared" si="17"/>
        <v>11.387397843691708</v>
      </c>
      <c r="I101" s="21">
        <f t="shared" si="18"/>
        <v>11.492219434843628</v>
      </c>
      <c r="J101" s="21">
        <f t="shared" si="19"/>
        <v>10.705309916364381</v>
      </c>
      <c r="K101" s="21">
        <f t="shared" si="20"/>
        <v>0.99087890796497424</v>
      </c>
      <c r="L101" s="21">
        <f t="shared" si="25"/>
        <v>1.0286383225851472</v>
      </c>
      <c r="M101" s="21">
        <f t="shared" si="26"/>
        <v>0.9632918453540823</v>
      </c>
      <c r="N101" s="17">
        <f t="shared" si="29"/>
        <v>1.0117836982958786</v>
      </c>
      <c r="O101" s="21">
        <f t="shared" si="21"/>
        <v>-9.7644117010633025E-2</v>
      </c>
      <c r="P101" s="21">
        <f t="shared" si="22"/>
        <v>9.7644117010633025E-2</v>
      </c>
      <c r="Q101" s="21">
        <f t="shared" si="23"/>
        <v>0.92050521629915805</v>
      </c>
      <c r="R101" s="21">
        <f t="shared" si="24"/>
        <v>9.5343735867861931E-3</v>
      </c>
    </row>
    <row r="102" spans="1:18" ht="15.75" x14ac:dyDescent="0.25">
      <c r="A102" s="17">
        <v>1</v>
      </c>
      <c r="B102" s="17">
        <v>97</v>
      </c>
      <c r="C102" s="81">
        <v>14.226348649185447</v>
      </c>
      <c r="D102" s="93">
        <f t="shared" si="30"/>
        <v>11.634250076156095</v>
      </c>
      <c r="E102" s="93">
        <f t="shared" si="27"/>
        <v>11.657266054654887</v>
      </c>
      <c r="F102" s="21">
        <f t="shared" si="28"/>
        <v>1.2203846581595943</v>
      </c>
      <c r="G102" s="21">
        <f t="shared" si="31"/>
        <v>1.1634324957449615</v>
      </c>
      <c r="H102" s="21">
        <f t="shared" si="17"/>
        <v>12.227910687741383</v>
      </c>
      <c r="I102" s="21">
        <f t="shared" si="18"/>
        <v>11.454770971049278</v>
      </c>
      <c r="J102" s="21">
        <f t="shared" si="19"/>
        <v>13.326852779034798</v>
      </c>
      <c r="K102" s="21">
        <f t="shared" si="20"/>
        <v>1.0674949956351056</v>
      </c>
      <c r="L102" s="21">
        <f t="shared" si="25"/>
        <v>1.019521760352285</v>
      </c>
      <c r="M102" s="21">
        <f t="shared" si="26"/>
        <v>1.0470546457647396</v>
      </c>
      <c r="N102" s="17">
        <f t="shared" si="29"/>
        <v>1.0176777941800315</v>
      </c>
      <c r="O102" s="21">
        <f t="shared" si="21"/>
        <v>0.89949587015064836</v>
      </c>
      <c r="P102" s="21">
        <f t="shared" si="22"/>
        <v>0.89949587015064836</v>
      </c>
      <c r="Q102" s="21">
        <f t="shared" si="23"/>
        <v>6.3227458593329953</v>
      </c>
      <c r="R102" s="21">
        <f t="shared" si="24"/>
        <v>0.80909282041807207</v>
      </c>
    </row>
    <row r="103" spans="1:18" ht="15.75" x14ac:dyDescent="0.25">
      <c r="A103" s="17">
        <v>2</v>
      </c>
      <c r="B103" s="17">
        <v>98</v>
      </c>
      <c r="C103" s="81">
        <v>12.483617854829257</v>
      </c>
      <c r="D103" s="93">
        <f t="shared" si="30"/>
        <v>11.680282033153681</v>
      </c>
      <c r="E103" s="93">
        <f t="shared" si="27"/>
        <v>11.702415594051939</v>
      </c>
      <c r="F103" s="21">
        <f t="shared" si="28"/>
        <v>1.0667556415595414</v>
      </c>
      <c r="G103" s="21">
        <f t="shared" si="31"/>
        <v>1.0931835569145945</v>
      </c>
      <c r="H103" s="21">
        <f t="shared" si="17"/>
        <v>11.419507525399549</v>
      </c>
      <c r="I103" s="21">
        <f t="shared" ref="I103:I137" si="32">$B$167+($B$168*B103)</f>
        <v>11.41732250725493</v>
      </c>
      <c r="J103" s="21">
        <f t="shared" si="19"/>
        <v>12.481229228922</v>
      </c>
      <c r="K103" s="21">
        <f t="shared" si="20"/>
        <v>1.000191377456775</v>
      </c>
      <c r="L103" s="21">
        <f t="shared" si="25"/>
        <v>1.0440585687259532</v>
      </c>
      <c r="M103" s="21">
        <f t="shared" si="26"/>
        <v>0.95798397467039753</v>
      </c>
      <c r="N103" s="17">
        <f t="shared" si="29"/>
        <v>1.0249702228009983</v>
      </c>
      <c r="O103" s="21">
        <f t="shared" si="21"/>
        <v>2.3886259072565252E-3</v>
      </c>
      <c r="P103" s="21">
        <f t="shared" si="22"/>
        <v>2.3886259072565252E-3</v>
      </c>
      <c r="Q103" s="21">
        <f t="shared" si="23"/>
        <v>1.9134083845193092E-2</v>
      </c>
      <c r="R103" s="21">
        <f t="shared" si="24"/>
        <v>5.7055337248170579E-6</v>
      </c>
    </row>
    <row r="104" spans="1:18" ht="15.75" x14ac:dyDescent="0.25">
      <c r="A104" s="17">
        <v>3</v>
      </c>
      <c r="B104" s="17">
        <v>99</v>
      </c>
      <c r="C104" s="81">
        <v>11.979678598387613</v>
      </c>
      <c r="D104" s="93">
        <f t="shared" si="30"/>
        <v>11.724549154950196</v>
      </c>
      <c r="E104" s="93">
        <f t="shared" si="27"/>
        <v>11.77490576860491</v>
      </c>
      <c r="F104" s="21">
        <f t="shared" si="28"/>
        <v>1.0173906130381682</v>
      </c>
      <c r="G104" s="21">
        <f t="shared" si="31"/>
        <v>0.98893192590342827</v>
      </c>
      <c r="H104" s="21">
        <f t="shared" si="17"/>
        <v>12.113754531125794</v>
      </c>
      <c r="I104" s="21">
        <f t="shared" si="32"/>
        <v>11.37987404346058</v>
      </c>
      <c r="J104" s="21">
        <f t="shared" si="19"/>
        <v>11.253920754337905</v>
      </c>
      <c r="K104" s="21">
        <f t="shared" si="20"/>
        <v>1.0644893330859788</v>
      </c>
      <c r="L104" s="21">
        <f t="shared" si="25"/>
        <v>1.0392010907706022</v>
      </c>
      <c r="M104" s="21">
        <f t="shared" si="26"/>
        <v>1.0243343107892857</v>
      </c>
      <c r="N104" s="17">
        <f t="shared" si="29"/>
        <v>1.0347131895867805</v>
      </c>
      <c r="O104" s="21">
        <f t="shared" si="21"/>
        <v>0.72575784404970811</v>
      </c>
      <c r="P104" s="21">
        <f t="shared" si="22"/>
        <v>0.72575784404970811</v>
      </c>
      <c r="Q104" s="21">
        <f t="shared" si="23"/>
        <v>6.0582413633984338</v>
      </c>
      <c r="R104" s="21">
        <f t="shared" si="24"/>
        <v>0.52672444819968045</v>
      </c>
    </row>
    <row r="105" spans="1:18" ht="15.75" x14ac:dyDescent="0.25">
      <c r="A105" s="17">
        <v>4</v>
      </c>
      <c r="B105" s="17">
        <v>100</v>
      </c>
      <c r="C105" s="81">
        <v>12.138419026702591</v>
      </c>
      <c r="D105" s="93">
        <f t="shared" si="30"/>
        <v>11.825262382259625</v>
      </c>
      <c r="E105" s="93">
        <f t="shared" si="27"/>
        <v>11.882297148556091</v>
      </c>
      <c r="F105" s="21">
        <f t="shared" si="28"/>
        <v>1.0215549127365178</v>
      </c>
      <c r="G105" s="21">
        <f t="shared" si="31"/>
        <v>1.0163885300267035</v>
      </c>
      <c r="H105" s="21">
        <f t="shared" si="17"/>
        <v>11.942695798017004</v>
      </c>
      <c r="I105" s="21">
        <f t="shared" si="32"/>
        <v>11.34242557966623</v>
      </c>
      <c r="J105" s="21">
        <f t="shared" si="19"/>
        <v>11.52831126185424</v>
      </c>
      <c r="K105" s="21">
        <f t="shared" si="20"/>
        <v>1.052922561769053</v>
      </c>
      <c r="L105" s="21">
        <f t="shared" si="25"/>
        <v>1.055302528982369</v>
      </c>
      <c r="M105" s="21">
        <f t="shared" si="26"/>
        <v>0.99774475361523962</v>
      </c>
      <c r="N105" s="17">
        <f t="shared" si="29"/>
        <v>1.04759754120474</v>
      </c>
      <c r="O105" s="21">
        <f t="shared" si="21"/>
        <v>0.61010776484835105</v>
      </c>
      <c r="P105" s="21">
        <f t="shared" si="22"/>
        <v>0.61010776484835105</v>
      </c>
      <c r="Q105" s="21">
        <f t="shared" si="23"/>
        <v>5.0262539421831711</v>
      </c>
      <c r="R105" s="21">
        <f t="shared" si="24"/>
        <v>0.37223148472825085</v>
      </c>
    </row>
    <row r="106" spans="1:18" ht="15.75" x14ac:dyDescent="0.25">
      <c r="A106" s="17">
        <v>5</v>
      </c>
      <c r="B106" s="17">
        <v>101</v>
      </c>
      <c r="C106" s="81">
        <v>11.654635737077085</v>
      </c>
      <c r="D106" s="93">
        <f t="shared" si="30"/>
        <v>11.939331914852559</v>
      </c>
      <c r="E106" s="93">
        <f t="shared" si="27"/>
        <v>11.950118950826173</v>
      </c>
      <c r="F106" s="21">
        <f t="shared" si="28"/>
        <v>0.97527361736188745</v>
      </c>
      <c r="G106" s="21">
        <f t="shared" si="31"/>
        <v>0.98324640297085319</v>
      </c>
      <c r="H106" s="21">
        <f t="shared" si="17"/>
        <v>11.853219805191159</v>
      </c>
      <c r="I106" s="21">
        <f t="shared" si="32"/>
        <v>11.30497711587188</v>
      </c>
      <c r="J106" s="21">
        <f t="shared" si="19"/>
        <v>11.115578084848837</v>
      </c>
      <c r="K106" s="21">
        <f t="shared" si="20"/>
        <v>1.0484956920920752</v>
      </c>
      <c r="L106" s="21">
        <f t="shared" si="25"/>
        <v>1.0426195930766911</v>
      </c>
      <c r="M106" s="21">
        <f t="shared" si="26"/>
        <v>1.0056358992813901</v>
      </c>
      <c r="N106" s="17">
        <f t="shared" si="29"/>
        <v>1.0570670624400054</v>
      </c>
      <c r="O106" s="21">
        <f t="shared" si="21"/>
        <v>0.53905765222824797</v>
      </c>
      <c r="P106" s="21">
        <f t="shared" si="22"/>
        <v>0.53905765222824797</v>
      </c>
      <c r="Q106" s="21">
        <f t="shared" si="23"/>
        <v>4.6252638382625291</v>
      </c>
      <c r="R106" s="21">
        <f t="shared" si="24"/>
        <v>0.29058315242583072</v>
      </c>
    </row>
    <row r="107" spans="1:18" ht="15.75" x14ac:dyDescent="0.25">
      <c r="A107" s="17">
        <v>6</v>
      </c>
      <c r="B107" s="17">
        <v>102</v>
      </c>
      <c r="C107" s="81">
        <v>11.352128956274656</v>
      </c>
      <c r="D107" s="93">
        <f t="shared" si="30"/>
        <v>11.960905986799787</v>
      </c>
      <c r="E107" s="93">
        <f t="shared" si="27"/>
        <v>11.989854162890243</v>
      </c>
      <c r="F107" s="21">
        <f t="shared" si="28"/>
        <v>0.94681126242640989</v>
      </c>
      <c r="G107" s="21">
        <f t="shared" si="31"/>
        <v>0.98155548557790595</v>
      </c>
      <c r="H107" s="21">
        <f t="shared" si="17"/>
        <v>11.565448029248103</v>
      </c>
      <c r="I107" s="21">
        <f t="shared" si="32"/>
        <v>11.26752865207753</v>
      </c>
      <c r="J107" s="21">
        <f t="shared" si="19"/>
        <v>11.059704557352928</v>
      </c>
      <c r="K107" s="21">
        <f t="shared" si="20"/>
        <v>1.026440525368945</v>
      </c>
      <c r="L107" s="21">
        <f t="shared" si="25"/>
        <v>1.0609675618079477</v>
      </c>
      <c r="M107" s="21">
        <f t="shared" si="26"/>
        <v>0.9674570291478406</v>
      </c>
      <c r="N107" s="17">
        <f t="shared" si="29"/>
        <v>1.0641068270706842</v>
      </c>
      <c r="O107" s="21">
        <f t="shared" si="21"/>
        <v>0.29242439892172811</v>
      </c>
      <c r="P107" s="21">
        <f t="shared" si="22"/>
        <v>0.29242439892172811</v>
      </c>
      <c r="Q107" s="21">
        <f t="shared" si="23"/>
        <v>2.57594324419735</v>
      </c>
      <c r="R107" s="21">
        <f t="shared" si="24"/>
        <v>8.5512029084733987E-2</v>
      </c>
    </row>
    <row r="108" spans="1:18" ht="15.75" x14ac:dyDescent="0.25">
      <c r="A108" s="17">
        <v>7</v>
      </c>
      <c r="B108" s="17">
        <v>103</v>
      </c>
      <c r="C108" s="81">
        <v>12.640940671043557</v>
      </c>
      <c r="D108" s="93">
        <f t="shared" si="30"/>
        <v>12.018802338980697</v>
      </c>
      <c r="E108" s="93">
        <f t="shared" si="27"/>
        <v>12.034890529478883</v>
      </c>
      <c r="F108" s="21">
        <f t="shared" si="28"/>
        <v>1.050357761051518</v>
      </c>
      <c r="G108" s="21">
        <f t="shared" si="31"/>
        <v>1.0159443485073951</v>
      </c>
      <c r="H108" s="21">
        <f t="shared" si="17"/>
        <v>12.442552281151395</v>
      </c>
      <c r="I108" s="21">
        <f t="shared" si="32"/>
        <v>11.230080188283182</v>
      </c>
      <c r="J108" s="21">
        <f t="shared" si="19"/>
        <v>11.409136500571163</v>
      </c>
      <c r="K108" s="21">
        <f t="shared" si="20"/>
        <v>1.1079664679628232</v>
      </c>
      <c r="L108" s="21">
        <f t="shared" si="25"/>
        <v>1.0611109404063261</v>
      </c>
      <c r="M108" s="21">
        <f t="shared" si="26"/>
        <v>1.0441570487799843</v>
      </c>
      <c r="N108" s="17">
        <f t="shared" si="29"/>
        <v>1.071665591670075</v>
      </c>
      <c r="O108" s="21">
        <f t="shared" si="21"/>
        <v>1.2318041704723939</v>
      </c>
      <c r="P108" s="21">
        <f t="shared" si="22"/>
        <v>1.2318041704723939</v>
      </c>
      <c r="Q108" s="21">
        <f t="shared" si="23"/>
        <v>9.7445609668438049</v>
      </c>
      <c r="R108" s="21">
        <f t="shared" si="24"/>
        <v>1.5173415143931823</v>
      </c>
    </row>
    <row r="109" spans="1:18" ht="15.75" x14ac:dyDescent="0.25">
      <c r="A109" s="17">
        <v>8</v>
      </c>
      <c r="B109" s="17">
        <v>104</v>
      </c>
      <c r="C109" s="81">
        <v>11.734088625882357</v>
      </c>
      <c r="D109" s="93">
        <f t="shared" si="30"/>
        <v>12.050978719977069</v>
      </c>
      <c r="E109" s="93">
        <f t="shared" si="27"/>
        <v>12.054260332073877</v>
      </c>
      <c r="F109" s="21">
        <f t="shared" si="28"/>
        <v>0.97343912464379012</v>
      </c>
      <c r="G109" s="21">
        <f t="shared" si="31"/>
        <v>0.99947600119734603</v>
      </c>
      <c r="H109" s="21">
        <f t="shared" si="17"/>
        <v>11.740240497846099</v>
      </c>
      <c r="I109" s="21">
        <f t="shared" si="32"/>
        <v>11.192631724488832</v>
      </c>
      <c r="J109" s="21">
        <f t="shared" si="19"/>
        <v>11.186766798866653</v>
      </c>
      <c r="K109" s="21">
        <f t="shared" si="20"/>
        <v>1.04892582788721</v>
      </c>
      <c r="L109" s="21">
        <f t="shared" si="25"/>
        <v>1.0889308893109315</v>
      </c>
      <c r="M109" s="21">
        <f t="shared" si="26"/>
        <v>0.96326207492466631</v>
      </c>
      <c r="N109" s="17">
        <f t="shared" si="29"/>
        <v>1.0769817705785718</v>
      </c>
      <c r="O109" s="21">
        <f t="shared" si="21"/>
        <v>0.54732182701570409</v>
      </c>
      <c r="P109" s="21">
        <f t="shared" si="22"/>
        <v>0.54732182701570409</v>
      </c>
      <c r="Q109" s="21">
        <f t="shared" si="23"/>
        <v>4.6643744091761334</v>
      </c>
      <c r="R109" s="21">
        <f t="shared" si="24"/>
        <v>0.29956118232780832</v>
      </c>
    </row>
    <row r="110" spans="1:18" ht="15.75" x14ac:dyDescent="0.25">
      <c r="A110" s="17">
        <v>9</v>
      </c>
      <c r="B110" s="17">
        <v>105</v>
      </c>
      <c r="C110" s="81">
        <v>12.162652961684193</v>
      </c>
      <c r="D110" s="93">
        <f t="shared" si="30"/>
        <v>12.057541944170687</v>
      </c>
      <c r="E110" s="93">
        <f t="shared" si="27"/>
        <v>12.050431238880819</v>
      </c>
      <c r="F110" s="21">
        <f t="shared" si="28"/>
        <v>1.0093126727648791</v>
      </c>
      <c r="G110" s="21">
        <f t="shared" si="31"/>
        <v>0.98235307461139498</v>
      </c>
      <c r="H110" s="21">
        <f t="shared" si="17"/>
        <v>12.381142051696196</v>
      </c>
      <c r="I110" s="21">
        <f t="shared" si="32"/>
        <v>11.155183260694482</v>
      </c>
      <c r="J110" s="21">
        <f t="shared" si="19"/>
        <v>10.958328573996791</v>
      </c>
      <c r="K110" s="21">
        <f t="shared" si="20"/>
        <v>1.1099003720827612</v>
      </c>
      <c r="L110" s="21">
        <f t="shared" si="25"/>
        <v>1.0891558850002954</v>
      </c>
      <c r="M110" s="21">
        <f t="shared" si="26"/>
        <v>1.0190463893811308</v>
      </c>
      <c r="N110" s="17">
        <f t="shared" si="29"/>
        <v>1.0802539911057096</v>
      </c>
      <c r="O110" s="21">
        <f t="shared" si="21"/>
        <v>1.2043243876874019</v>
      </c>
      <c r="P110" s="21">
        <f t="shared" si="22"/>
        <v>1.2043243876874019</v>
      </c>
      <c r="Q110" s="21">
        <f t="shared" si="23"/>
        <v>9.9018231588236993</v>
      </c>
      <c r="R110" s="21">
        <f t="shared" si="24"/>
        <v>1.4503972307786355</v>
      </c>
    </row>
    <row r="111" spans="1:18" ht="15.75" x14ac:dyDescent="0.25">
      <c r="A111" s="17">
        <v>10</v>
      </c>
      <c r="B111" s="17">
        <v>106</v>
      </c>
      <c r="C111" s="81">
        <v>11.491771946383784</v>
      </c>
      <c r="D111" s="93">
        <f t="shared" si="30"/>
        <v>12.043320533590952</v>
      </c>
      <c r="E111" s="93">
        <f t="shared" si="27"/>
        <v>12.046723429610958</v>
      </c>
      <c r="F111" s="21">
        <f t="shared" si="28"/>
        <v>0.95393340882524968</v>
      </c>
      <c r="G111" s="21">
        <f t="shared" si="31"/>
        <v>0.93235128718306348</v>
      </c>
      <c r="H111" s="21">
        <f t="shared" si="17"/>
        <v>12.325581681883193</v>
      </c>
      <c r="I111" s="21">
        <f t="shared" si="32"/>
        <v>11.117734796900132</v>
      </c>
      <c r="J111" s="21">
        <f t="shared" si="19"/>
        <v>10.365634348449772</v>
      </c>
      <c r="K111" s="21">
        <f t="shared" si="20"/>
        <v>1.1086414550309147</v>
      </c>
      <c r="L111" s="21">
        <f t="shared" si="25"/>
        <v>1.1044623329017378</v>
      </c>
      <c r="M111" s="21">
        <f t="shared" si="26"/>
        <v>1.0037838521103724</v>
      </c>
      <c r="N111" s="17">
        <f t="shared" si="29"/>
        <v>1.0835591646753302</v>
      </c>
      <c r="O111" s="21">
        <f t="shared" si="21"/>
        <v>1.1261375979340116</v>
      </c>
      <c r="P111" s="21">
        <f t="shared" si="22"/>
        <v>1.1261375979340116</v>
      </c>
      <c r="Q111" s="21">
        <f t="shared" si="23"/>
        <v>9.7995122352596198</v>
      </c>
      <c r="R111" s="21">
        <f t="shared" si="24"/>
        <v>1.2681858894805855</v>
      </c>
    </row>
    <row r="112" spans="1:18" ht="15.75" x14ac:dyDescent="0.25">
      <c r="A112" s="17">
        <v>11</v>
      </c>
      <c r="B112" s="17">
        <v>107</v>
      </c>
      <c r="C112" s="81">
        <v>11.058923014793178</v>
      </c>
      <c r="D112" s="93">
        <f t="shared" si="30"/>
        <v>12.050126325630965</v>
      </c>
      <c r="E112" s="93">
        <f t="shared" si="27"/>
        <v>12.067048520711841</v>
      </c>
      <c r="F112" s="21">
        <f t="shared" si="28"/>
        <v>0.91645633112452307</v>
      </c>
      <c r="G112" s="21">
        <f t="shared" si="31"/>
        <v>0.91161013301429805</v>
      </c>
      <c r="H112" s="21">
        <f t="shared" si="17"/>
        <v>12.131197991652563</v>
      </c>
      <c r="I112" s="21">
        <f t="shared" si="32"/>
        <v>11.080286333105782</v>
      </c>
      <c r="J112" s="21">
        <f t="shared" si="19"/>
        <v>10.100901297959071</v>
      </c>
      <c r="K112" s="21">
        <f t="shared" si="20"/>
        <v>1.094845171591537</v>
      </c>
      <c r="L112" s="21">
        <f t="shared" si="25"/>
        <v>1.1007426757074021</v>
      </c>
      <c r="M112" s="21">
        <f t="shared" si="26"/>
        <v>0.99464224995903339</v>
      </c>
      <c r="N112" s="17">
        <f t="shared" si="29"/>
        <v>1.0890556577638073</v>
      </c>
      <c r="O112" s="21">
        <f t="shared" si="21"/>
        <v>0.9580217168341072</v>
      </c>
      <c r="P112" s="21">
        <f t="shared" si="22"/>
        <v>0.9580217168341072</v>
      </c>
      <c r="Q112" s="21">
        <f t="shared" si="23"/>
        <v>8.6628844016057549</v>
      </c>
      <c r="R112" s="21">
        <f t="shared" si="24"/>
        <v>0.91780560992577032</v>
      </c>
    </row>
    <row r="113" spans="1:18" ht="15.75" x14ac:dyDescent="0.25">
      <c r="A113" s="17">
        <v>12</v>
      </c>
      <c r="B113" s="17">
        <v>108</v>
      </c>
      <c r="C113" s="81">
        <v>11.302422025524622</v>
      </c>
      <c r="D113" s="93">
        <f t="shared" si="30"/>
        <v>12.083970715792718</v>
      </c>
      <c r="E113" s="93">
        <f t="shared" si="27"/>
        <v>12.095543662150556</v>
      </c>
      <c r="F113" s="21">
        <f t="shared" si="28"/>
        <v>0.93442860785929172</v>
      </c>
      <c r="G113" s="21">
        <f t="shared" si="31"/>
        <v>0.93152675834805321</v>
      </c>
      <c r="H113" s="21">
        <f t="shared" si="17"/>
        <v>12.133223146018974</v>
      </c>
      <c r="I113" s="21">
        <f t="shared" si="32"/>
        <v>11.042837869311434</v>
      </c>
      <c r="J113" s="21">
        <f t="shared" si="19"/>
        <v>10.286698963362802</v>
      </c>
      <c r="K113" s="21">
        <f t="shared" si="20"/>
        <v>1.0987414004997549</v>
      </c>
      <c r="L113" s="21">
        <f t="shared" si="25"/>
        <v>1.1116087712282496</v>
      </c>
      <c r="M113" s="21">
        <f t="shared" si="26"/>
        <v>0.98842455091976544</v>
      </c>
      <c r="N113" s="17">
        <f t="shared" si="29"/>
        <v>1.0953292808694259</v>
      </c>
      <c r="O113" s="21">
        <f t="shared" si="21"/>
        <v>1.0157230621618201</v>
      </c>
      <c r="P113" s="21">
        <f t="shared" si="22"/>
        <v>1.0157230621618201</v>
      </c>
      <c r="Q113" s="21">
        <f t="shared" si="23"/>
        <v>8.9867734532295831</v>
      </c>
      <c r="R113" s="21">
        <f t="shared" si="24"/>
        <v>1.0316933390073846</v>
      </c>
    </row>
    <row r="114" spans="1:18" ht="15.75" x14ac:dyDescent="0.25">
      <c r="A114" s="17">
        <v>1</v>
      </c>
      <c r="B114" s="17">
        <v>109</v>
      </c>
      <c r="C114" s="81">
        <v>14.612465221141957</v>
      </c>
      <c r="D114" s="93">
        <f t="shared" si="30"/>
        <v>12.107116608508393</v>
      </c>
      <c r="E114" s="93">
        <f t="shared" si="27"/>
        <v>12.107329185638493</v>
      </c>
      <c r="F114" s="21">
        <f t="shared" si="28"/>
        <v>1.2069107064896702</v>
      </c>
      <c r="G114" s="21">
        <f t="shared" si="31"/>
        <v>1.1634324957449615</v>
      </c>
      <c r="H114" s="21">
        <f t="shared" si="17"/>
        <v>12.559787761287687</v>
      </c>
      <c r="I114" s="21">
        <f t="shared" si="32"/>
        <v>11.005389405517084</v>
      </c>
      <c r="J114" s="21">
        <f t="shared" si="19"/>
        <v>12.8040276627059</v>
      </c>
      <c r="K114" s="21">
        <f t="shared" si="20"/>
        <v>1.141239741593457</v>
      </c>
      <c r="L114" s="21">
        <f t="shared" si="25"/>
        <v>1.0959071184848581</v>
      </c>
      <c r="M114" s="21">
        <f t="shared" si="26"/>
        <v>1.041365387945717</v>
      </c>
      <c r="N114" s="17">
        <f t="shared" si="29"/>
        <v>1.1001272866881928</v>
      </c>
      <c r="O114" s="21">
        <f t="shared" si="21"/>
        <v>1.8084375584360561</v>
      </c>
      <c r="P114" s="21">
        <f t="shared" si="22"/>
        <v>1.8084375584360561</v>
      </c>
      <c r="Q114" s="21">
        <f t="shared" si="23"/>
        <v>12.375992216696805</v>
      </c>
      <c r="R114" s="21">
        <f t="shared" si="24"/>
        <v>3.2704464027621638</v>
      </c>
    </row>
    <row r="115" spans="1:18" ht="15.75" x14ac:dyDescent="0.25">
      <c r="A115" s="17">
        <v>2</v>
      </c>
      <c r="B115" s="17">
        <v>110</v>
      </c>
      <c r="C115" s="81">
        <v>12.56237654515267</v>
      </c>
      <c r="D115" s="93">
        <f t="shared" si="30"/>
        <v>12.107541762768593</v>
      </c>
      <c r="E115" s="93">
        <f t="shared" si="27"/>
        <v>12.083225602010469</v>
      </c>
      <c r="F115" s="21">
        <f t="shared" si="28"/>
        <v>1.0396542247015961</v>
      </c>
      <c r="G115" s="21">
        <f t="shared" si="31"/>
        <v>1.0931835569145945</v>
      </c>
      <c r="H115" s="21">
        <f t="shared" si="17"/>
        <v>11.491552782415399</v>
      </c>
      <c r="I115" s="21">
        <f t="shared" si="32"/>
        <v>10.967940941722734</v>
      </c>
      <c r="J115" s="21">
        <f t="shared" si="19"/>
        <v>11.989972690701665</v>
      </c>
      <c r="K115" s="21">
        <f t="shared" si="20"/>
        <v>1.0477402133613625</v>
      </c>
      <c r="L115" s="21">
        <f t="shared" si="25"/>
        <v>1.0938152032099062</v>
      </c>
      <c r="M115" s="21">
        <f t="shared" si="26"/>
        <v>0.95787680614300086</v>
      </c>
      <c r="N115" s="17">
        <f t="shared" si="29"/>
        <v>1.1016858739679316</v>
      </c>
      <c r="O115" s="21">
        <f t="shared" si="21"/>
        <v>0.5724038544510055</v>
      </c>
      <c r="P115" s="21">
        <f t="shared" si="22"/>
        <v>0.5724038544510055</v>
      </c>
      <c r="Q115" s="21">
        <f t="shared" si="23"/>
        <v>4.5564933704512605</v>
      </c>
      <c r="R115" s="21">
        <f t="shared" si="24"/>
        <v>0.32764617259036788</v>
      </c>
    </row>
    <row r="116" spans="1:18" ht="15.75" x14ac:dyDescent="0.25">
      <c r="A116" s="17">
        <v>3</v>
      </c>
      <c r="B116" s="17">
        <v>111</v>
      </c>
      <c r="C116" s="81">
        <v>11.809021671430802</v>
      </c>
      <c r="D116" s="93">
        <f t="shared" si="30"/>
        <v>12.058909441252347</v>
      </c>
      <c r="E116" s="93">
        <f t="shared" si="27"/>
        <v>11.993208647944602</v>
      </c>
      <c r="F116" s="21">
        <f t="shared" si="28"/>
        <v>0.98464239371459894</v>
      </c>
      <c r="G116" s="21">
        <f t="shared" si="31"/>
        <v>0.98893192590342827</v>
      </c>
      <c r="H116" s="21">
        <f t="shared" si="17"/>
        <v>11.941187620819093</v>
      </c>
      <c r="I116" s="21">
        <f t="shared" si="32"/>
        <v>10.930492477928386</v>
      </c>
      <c r="J116" s="21">
        <f t="shared" si="19"/>
        <v>10.809512977270655</v>
      </c>
      <c r="K116" s="21">
        <f t="shared" si="20"/>
        <v>1.092465654674899</v>
      </c>
      <c r="L116" s="21">
        <f t="shared" si="25"/>
        <v>1.0813140665662451</v>
      </c>
      <c r="M116" s="21">
        <f t="shared" si="26"/>
        <v>1.0103129964304138</v>
      </c>
      <c r="N116" s="17">
        <f t="shared" si="29"/>
        <v>1.0972249120670572</v>
      </c>
      <c r="O116" s="21">
        <f t="shared" si="21"/>
        <v>0.99950869416014676</v>
      </c>
      <c r="P116" s="21">
        <f t="shared" si="22"/>
        <v>0.99950869416014676</v>
      </c>
      <c r="Q116" s="21">
        <f t="shared" si="23"/>
        <v>8.4639415691667921</v>
      </c>
      <c r="R116" s="21">
        <f t="shared" si="24"/>
        <v>0.99901762970172181</v>
      </c>
    </row>
    <row r="117" spans="1:18" ht="15.75" x14ac:dyDescent="0.25">
      <c r="A117" s="17">
        <v>4</v>
      </c>
      <c r="B117" s="17">
        <v>112</v>
      </c>
      <c r="C117" s="81">
        <v>12.220088531182702</v>
      </c>
      <c r="D117" s="93">
        <f t="shared" si="30"/>
        <v>11.927507854636858</v>
      </c>
      <c r="E117" s="93">
        <f t="shared" si="27"/>
        <v>11.872117758740721</v>
      </c>
      <c r="F117" s="21">
        <f t="shared" si="28"/>
        <v>1.0293099158476415</v>
      </c>
      <c r="G117" s="21">
        <f t="shared" si="31"/>
        <v>1.0163885300267035</v>
      </c>
      <c r="H117" s="21">
        <f t="shared" si="17"/>
        <v>12.023048440798171</v>
      </c>
      <c r="I117" s="21">
        <f t="shared" si="32"/>
        <v>10.893044014134034</v>
      </c>
      <c r="J117" s="21">
        <f t="shared" si="19"/>
        <v>11.071564993041873</v>
      </c>
      <c r="K117" s="21">
        <f t="shared" si="20"/>
        <v>1.103736331662474</v>
      </c>
      <c r="L117" s="21">
        <f t="shared" si="25"/>
        <v>1.1087170958800241</v>
      </c>
      <c r="M117" s="21">
        <f t="shared" si="26"/>
        <v>0.99550763288844502</v>
      </c>
      <c r="N117" s="17">
        <f t="shared" si="29"/>
        <v>1.0898806378948172</v>
      </c>
      <c r="O117" s="21">
        <f t="shared" si="21"/>
        <v>1.1485235381408287</v>
      </c>
      <c r="P117" s="21">
        <f t="shared" si="22"/>
        <v>1.1485235381408287</v>
      </c>
      <c r="Q117" s="21">
        <f t="shared" si="23"/>
        <v>9.398651533579935</v>
      </c>
      <c r="R117" s="21">
        <f t="shared" si="24"/>
        <v>1.3191063176635278</v>
      </c>
    </row>
    <row r="118" spans="1:18" ht="15.75" x14ac:dyDescent="0.25">
      <c r="A118" s="17">
        <v>5</v>
      </c>
      <c r="B118" s="17">
        <v>113</v>
      </c>
      <c r="C118" s="81">
        <v>12.060768419018137</v>
      </c>
      <c r="D118" s="93">
        <f t="shared" si="30"/>
        <v>11.816727662844585</v>
      </c>
      <c r="E118" s="93">
        <f t="shared" si="27"/>
        <v>11.804680049972244</v>
      </c>
      <c r="F118" s="21">
        <f t="shared" si="28"/>
        <v>1.0216938000828319</v>
      </c>
      <c r="G118" s="21">
        <f t="shared" si="31"/>
        <v>0.98324640297085319</v>
      </c>
      <c r="H118" s="21">
        <f t="shared" si="17"/>
        <v>12.266272607331024</v>
      </c>
      <c r="I118" s="21">
        <f t="shared" si="32"/>
        <v>10.855595550339686</v>
      </c>
      <c r="J118" s="21">
        <f t="shared" si="19"/>
        <v>10.673725276977896</v>
      </c>
      <c r="K118" s="21">
        <f t="shared" si="20"/>
        <v>1.1299493013026995</v>
      </c>
      <c r="L118" s="21">
        <f t="shared" si="25"/>
        <v>1.1096403546032072</v>
      </c>
      <c r="M118" s="21">
        <f t="shared" si="26"/>
        <v>1.0183022784051095</v>
      </c>
      <c r="N118" s="17">
        <f t="shared" si="29"/>
        <v>1.0874281374275094</v>
      </c>
      <c r="O118" s="21">
        <f t="shared" si="21"/>
        <v>1.3870431420402412</v>
      </c>
      <c r="P118" s="21">
        <f t="shared" si="22"/>
        <v>1.3870431420402412</v>
      </c>
      <c r="Q118" s="21">
        <f t="shared" si="23"/>
        <v>11.500454148950153</v>
      </c>
      <c r="R118" s="21">
        <f t="shared" si="24"/>
        <v>1.9238886778808646</v>
      </c>
    </row>
    <row r="119" spans="1:18" ht="15.75" x14ac:dyDescent="0.25">
      <c r="A119" s="17">
        <v>6</v>
      </c>
      <c r="B119" s="17">
        <v>114</v>
      </c>
      <c r="C119" s="81">
        <v>11.629879668862763</v>
      </c>
      <c r="D119" s="93">
        <f>AVERAGE(C113:C124)</f>
        <v>11.792632437099906</v>
      </c>
      <c r="E119" s="93">
        <f>AVERAGE(D119:D120)</f>
        <v>11.783987266410044</v>
      </c>
      <c r="F119" s="21">
        <f t="shared" si="28"/>
        <v>0.98692228750224797</v>
      </c>
      <c r="G119" s="21">
        <f t="shared" si="31"/>
        <v>0.98155548557790595</v>
      </c>
      <c r="H119" s="21">
        <f t="shared" si="17"/>
        <v>11.848417985271094</v>
      </c>
      <c r="I119" s="21">
        <f t="shared" si="32"/>
        <v>10.818147086545336</v>
      </c>
      <c r="J119" s="21">
        <f t="shared" si="19"/>
        <v>10.618611616587216</v>
      </c>
      <c r="K119" s="21">
        <f t="shared" si="20"/>
        <v>1.0952354308444483</v>
      </c>
      <c r="L119" s="21">
        <f t="shared" si="25"/>
        <v>1.1266004586988354</v>
      </c>
      <c r="M119" s="21">
        <f t="shared" si="26"/>
        <v>0.97215958185334661</v>
      </c>
      <c r="N119" s="17">
        <f t="shared" si="29"/>
        <v>1.0892796309883728</v>
      </c>
      <c r="O119" s="21">
        <f t="shared" si="21"/>
        <v>1.0112680522755468</v>
      </c>
      <c r="P119" s="21">
        <f t="shared" si="22"/>
        <v>1.0112680522755468</v>
      </c>
      <c r="Q119" s="21">
        <f t="shared" si="23"/>
        <v>8.6954300566244331</v>
      </c>
      <c r="R119" s="21">
        <f t="shared" si="24"/>
        <v>1.0226630735531781</v>
      </c>
    </row>
    <row r="120" spans="1:18" ht="15.75" x14ac:dyDescent="0.25">
      <c r="A120" s="17">
        <v>7</v>
      </c>
      <c r="B120" s="17">
        <v>115</v>
      </c>
      <c r="C120" s="81">
        <v>12.64604252216597</v>
      </c>
      <c r="D120" s="93">
        <f>AVERAGE(C114:C125)</f>
        <v>11.775342095720184</v>
      </c>
      <c r="E120" s="93"/>
      <c r="G120" s="21">
        <f t="shared" si="31"/>
        <v>1.0159443485073951</v>
      </c>
      <c r="H120" s="21">
        <f t="shared" si="17"/>
        <v>12.447574063230215</v>
      </c>
      <c r="I120" s="21">
        <f t="shared" si="32"/>
        <v>10.780698622750986</v>
      </c>
      <c r="J120" s="21">
        <f t="shared" si="19"/>
        <v>10.952589838745322</v>
      </c>
      <c r="K120" s="21">
        <f t="shared" si="20"/>
        <v>1.1546166439493586</v>
      </c>
      <c r="L120" s="21">
        <f t="shared" si="25"/>
        <v>1.0961012672282433</v>
      </c>
      <c r="M120" s="21">
        <f t="shared" si="26"/>
        <v>1.0533850096433932</v>
      </c>
      <c r="O120" s="21">
        <f t="shared" si="21"/>
        <v>1.6934526834206487</v>
      </c>
      <c r="P120" s="21">
        <f t="shared" si="22"/>
        <v>1.6934526834206487</v>
      </c>
      <c r="Q120" s="21">
        <f t="shared" si="23"/>
        <v>13.391167082131556</v>
      </c>
      <c r="R120" s="21">
        <f t="shared" si="24"/>
        <v>2.8677819909845956</v>
      </c>
    </row>
    <row r="121" spans="1:18" ht="15.75" x14ac:dyDescent="0.25">
      <c r="A121" s="17">
        <v>8</v>
      </c>
      <c r="B121" s="17">
        <v>116</v>
      </c>
      <c r="C121" s="81">
        <v>11.150500767687399</v>
      </c>
      <c r="D121" s="22"/>
      <c r="G121" s="21">
        <f t="shared" si="31"/>
        <v>0.99947600119734603</v>
      </c>
      <c r="H121" s="21">
        <f t="shared" si="17"/>
        <v>11.156346679989706</v>
      </c>
      <c r="I121" s="21">
        <f t="shared" si="32"/>
        <v>10.743250158956638</v>
      </c>
      <c r="J121" s="21">
        <f t="shared" si="19"/>
        <v>10.737620708736733</v>
      </c>
      <c r="K121" s="21">
        <f t="shared" si="20"/>
        <v>1.0384517268909232</v>
      </c>
      <c r="L121" s="21">
        <f t="shared" si="25"/>
        <v>1.0665417125320618</v>
      </c>
      <c r="M121" s="21">
        <f t="shared" si="26"/>
        <v>0.97366255317436157</v>
      </c>
      <c r="O121" s="21">
        <f t="shared" si="21"/>
        <v>0.41288005895066604</v>
      </c>
      <c r="P121" s="21">
        <f t="shared" si="22"/>
        <v>0.41288005895066604</v>
      </c>
      <c r="Q121" s="21">
        <f t="shared" si="23"/>
        <v>3.7027938704523033</v>
      </c>
      <c r="R121" s="21">
        <f t="shared" si="24"/>
        <v>0.17046994307910546</v>
      </c>
    </row>
    <row r="122" spans="1:18" ht="15.75" x14ac:dyDescent="0.25">
      <c r="A122" s="17">
        <v>9</v>
      </c>
      <c r="B122" s="17">
        <v>117</v>
      </c>
      <c r="C122" s="81">
        <v>10.585833922298328</v>
      </c>
      <c r="D122" s="22"/>
      <c r="G122" s="21">
        <f t="shared" si="31"/>
        <v>0.98235307461139498</v>
      </c>
      <c r="H122" s="21">
        <f t="shared" si="17"/>
        <v>10.775997139812418</v>
      </c>
      <c r="I122" s="21">
        <f t="shared" si="32"/>
        <v>10.705801695162286</v>
      </c>
      <c r="J122" s="21">
        <f t="shared" si="19"/>
        <v>10.516877211422557</v>
      </c>
      <c r="K122" s="21">
        <f t="shared" si="20"/>
        <v>1.0065567667559032</v>
      </c>
      <c r="L122" s="21">
        <f t="shared" si="25"/>
        <v>1.0222332962562446</v>
      </c>
      <c r="M122" s="21">
        <f t="shared" si="26"/>
        <v>0.98466443075396393</v>
      </c>
      <c r="O122" s="21">
        <f t="shared" si="21"/>
        <v>6.895671087577071E-2</v>
      </c>
      <c r="P122" s="21">
        <f t="shared" si="22"/>
        <v>6.895671087577071E-2</v>
      </c>
      <c r="Q122" s="21">
        <f t="shared" si="23"/>
        <v>0.65140556126162308</v>
      </c>
      <c r="R122" s="21">
        <f t="shared" si="24"/>
        <v>4.7550279748046348E-3</v>
      </c>
    </row>
    <row r="123" spans="1:18" ht="15.75" x14ac:dyDescent="0.25">
      <c r="A123" s="17">
        <v>10</v>
      </c>
      <c r="B123" s="17">
        <v>118</v>
      </c>
      <c r="C123" s="81">
        <v>10.162409644876488</v>
      </c>
      <c r="D123" s="22"/>
      <c r="G123" s="21">
        <f t="shared" si="31"/>
        <v>0.93235128718306348</v>
      </c>
      <c r="H123" s="21">
        <f t="shared" si="17"/>
        <v>10.899764696609616</v>
      </c>
      <c r="I123" s="21">
        <f t="shared" si="32"/>
        <v>10.668353231367938</v>
      </c>
      <c r="J123" s="21">
        <f t="shared" si="19"/>
        <v>9.9466528673894921</v>
      </c>
      <c r="K123" s="21">
        <f t="shared" si="20"/>
        <v>1.0216913951219071</v>
      </c>
      <c r="L123" s="21">
        <f t="shared" si="25"/>
        <v>1.0465127770464655</v>
      </c>
      <c r="M123" s="21">
        <f t="shared" si="26"/>
        <v>0.97628181664956748</v>
      </c>
      <c r="O123" s="21">
        <f t="shared" si="21"/>
        <v>0.2157567774869964</v>
      </c>
      <c r="P123" s="21">
        <f t="shared" si="22"/>
        <v>0.2157567774869964</v>
      </c>
      <c r="Q123" s="21">
        <f t="shared" si="23"/>
        <v>2.1230867975861707</v>
      </c>
      <c r="R123" s="21">
        <f t="shared" si="24"/>
        <v>4.6550987031573274E-2</v>
      </c>
    </row>
    <row r="124" spans="1:18" ht="15.75" x14ac:dyDescent="0.25">
      <c r="A124" s="17">
        <v>11</v>
      </c>
      <c r="B124" s="17">
        <v>119</v>
      </c>
      <c r="C124" s="81">
        <v>10.769780305857049</v>
      </c>
      <c r="D124" s="22"/>
      <c r="G124" s="21">
        <f t="shared" si="31"/>
        <v>0.91161013301429805</v>
      </c>
      <c r="H124" s="21">
        <f t="shared" si="17"/>
        <v>11.814019958560653</v>
      </c>
      <c r="I124" s="21">
        <f t="shared" si="32"/>
        <v>10.630904767573588</v>
      </c>
      <c r="J124" s="21">
        <f t="shared" si="19"/>
        <v>9.6912405092300933</v>
      </c>
      <c r="K124" s="21">
        <f t="shared" si="20"/>
        <v>1.111290169261586</v>
      </c>
      <c r="L124" s="21">
        <f t="shared" si="25"/>
        <v>1.085768850630183</v>
      </c>
      <c r="M124" s="21">
        <f t="shared" si="26"/>
        <v>1.0235052963773923</v>
      </c>
      <c r="O124" s="21">
        <f t="shared" si="21"/>
        <v>1.0785397966269556</v>
      </c>
      <c r="P124" s="21">
        <f t="shared" si="22"/>
        <v>1.0785397966269556</v>
      </c>
      <c r="Q124" s="21">
        <f t="shared" si="23"/>
        <v>10.014501373258296</v>
      </c>
      <c r="R124" s="21">
        <f t="shared" si="24"/>
        <v>1.1632480929081148</v>
      </c>
    </row>
    <row r="125" spans="1:18" ht="15.75" x14ac:dyDescent="0.25">
      <c r="A125" s="17">
        <v>12</v>
      </c>
      <c r="B125" s="17">
        <v>120</v>
      </c>
      <c r="C125" s="81">
        <v>11.094937928967912</v>
      </c>
      <c r="G125" s="21">
        <f t="shared" si="31"/>
        <v>0.93152675834805321</v>
      </c>
      <c r="H125" s="21">
        <f>C125/G125</f>
        <v>11.910487626403137</v>
      </c>
      <c r="I125" s="21">
        <f t="shared" si="32"/>
        <v>10.593456303779238</v>
      </c>
      <c r="J125" s="21">
        <f t="shared" si="19"/>
        <v>9.8680880103612232</v>
      </c>
      <c r="K125" s="21">
        <f t="shared" si="20"/>
        <v>1.124324987507056</v>
      </c>
      <c r="L125" s="21"/>
      <c r="O125" s="21">
        <f t="shared" si="21"/>
        <v>1.226849918606689</v>
      </c>
      <c r="P125" s="21">
        <f t="shared" si="22"/>
        <v>1.226849918606689</v>
      </c>
      <c r="Q125" s="21">
        <f>ABS((O125/C125)*100)</f>
        <v>11.057744770283854</v>
      </c>
      <c r="R125" s="21">
        <f t="shared" si="24"/>
        <v>1.5051607227852395</v>
      </c>
    </row>
    <row r="126" spans="1:18" s="4" customFormat="1" ht="15.75" x14ac:dyDescent="0.25">
      <c r="A126" s="88">
        <v>1</v>
      </c>
      <c r="B126" s="89">
        <v>121</v>
      </c>
      <c r="C126" s="81">
        <v>13.547200755569747</v>
      </c>
      <c r="G126" s="26">
        <f>'Indice Estacional '!N4</f>
        <v>1.1634324957449615</v>
      </c>
      <c r="H126" s="25">
        <f>C126/G126</f>
        <v>11.644165695144428</v>
      </c>
      <c r="I126" s="25">
        <f t="shared" si="32"/>
        <v>10.55600783998489</v>
      </c>
      <c r="J126" s="27">
        <f>I126*G126</f>
        <v>12.281202546377001</v>
      </c>
      <c r="O126" s="25">
        <f t="shared" ref="O126:O136" si="33">C126-J126</f>
        <v>1.2659982091927464</v>
      </c>
      <c r="P126" s="25">
        <f t="shared" si="22"/>
        <v>1.2659982091927464</v>
      </c>
      <c r="Q126" s="25">
        <f t="shared" ref="Q126:Q137" si="34">ABS((O126/C126)*100)</f>
        <v>9.3450907832176959</v>
      </c>
      <c r="R126" s="25">
        <f t="shared" ref="R126:R137" si="35">O126^2</f>
        <v>1.602751465679241</v>
      </c>
    </row>
    <row r="127" spans="1:18" s="4" customFormat="1" ht="15.75" x14ac:dyDescent="0.25">
      <c r="A127" s="88">
        <v>2</v>
      </c>
      <c r="B127" s="89">
        <v>122</v>
      </c>
      <c r="C127" s="81">
        <v>12.819129892398925</v>
      </c>
      <c r="G127" s="26">
        <f>'Indice Estacional '!N5</f>
        <v>1.0931835569145945</v>
      </c>
      <c r="H127" s="25">
        <f t="shared" ref="H127:H137" si="36">C127/G127</f>
        <v>11.726420335647644</v>
      </c>
      <c r="I127" s="25">
        <f t="shared" si="32"/>
        <v>10.518559376190538</v>
      </c>
      <c r="J127" s="27">
        <f t="shared" ref="J127:J137" si="37">I127*G127</f>
        <v>11.498716152481331</v>
      </c>
      <c r="O127" s="25">
        <f t="shared" si="33"/>
        <v>1.3204137399175941</v>
      </c>
      <c r="P127" s="25">
        <f t="shared" si="22"/>
        <v>1.3204137399175941</v>
      </c>
      <c r="Q127" s="25">
        <f t="shared" si="34"/>
        <v>10.30033825229067</v>
      </c>
      <c r="R127" s="25">
        <f t="shared" si="35"/>
        <v>1.7434924445631679</v>
      </c>
    </row>
    <row r="128" spans="1:18" s="4" customFormat="1" ht="15.75" x14ac:dyDescent="0.25">
      <c r="A128" s="88">
        <v>3</v>
      </c>
      <c r="B128" s="89">
        <v>123</v>
      </c>
      <c r="C128" s="81">
        <v>10.838096868358898</v>
      </c>
      <c r="G128" s="26">
        <f>'Indice Estacional '!N6</f>
        <v>0.98893192590342827</v>
      </c>
      <c r="H128" s="25">
        <f t="shared" si="36"/>
        <v>10.959396278422167</v>
      </c>
      <c r="I128" s="25">
        <f t="shared" si="32"/>
        <v>10.48111091239619</v>
      </c>
      <c r="J128" s="27">
        <f t="shared" si="37"/>
        <v>10.365105200203402</v>
      </c>
      <c r="O128" s="25">
        <f t="shared" si="33"/>
        <v>0.47299166815549576</v>
      </c>
      <c r="P128" s="25">
        <f t="shared" si="22"/>
        <v>0.47299166815549576</v>
      </c>
      <c r="Q128" s="25">
        <f t="shared" si="34"/>
        <v>4.3641579688807122</v>
      </c>
      <c r="R128" s="25">
        <f t="shared" si="35"/>
        <v>0.22372111814451862</v>
      </c>
    </row>
    <row r="129" spans="1:18" s="4" customFormat="1" ht="15.75" x14ac:dyDescent="0.25">
      <c r="A129" s="88">
        <v>4</v>
      </c>
      <c r="B129" s="89">
        <v>124</v>
      </c>
      <c r="C129" s="81">
        <v>11.200746162951964</v>
      </c>
      <c r="G129" s="26">
        <f>'Indice Estacional '!N7</f>
        <v>1.0163885300267035</v>
      </c>
      <c r="H129" s="25">
        <f t="shared" si="36"/>
        <v>11.020142231099054</v>
      </c>
      <c r="I129" s="25">
        <f t="shared" si="32"/>
        <v>10.44366244860184</v>
      </c>
      <c r="J129" s="27">
        <f t="shared" si="37"/>
        <v>10.614818724229506</v>
      </c>
      <c r="O129" s="25">
        <f t="shared" si="33"/>
        <v>0.58592743872245734</v>
      </c>
      <c r="P129" s="25">
        <f t="shared" si="22"/>
        <v>0.58592743872245734</v>
      </c>
      <c r="Q129" s="25">
        <f t="shared" si="34"/>
        <v>5.2311464807629902</v>
      </c>
      <c r="R129" s="25">
        <f t="shared" si="35"/>
        <v>0.343310963447859</v>
      </c>
    </row>
    <row r="130" spans="1:18" s="4" customFormat="1" ht="15.75" x14ac:dyDescent="0.25">
      <c r="A130" s="88">
        <v>5</v>
      </c>
      <c r="B130" s="89">
        <v>125</v>
      </c>
      <c r="C130" s="81">
        <v>11.255914968684644</v>
      </c>
      <c r="G130" s="26">
        <f>'Indice Estacional '!N8</f>
        <v>0.98324640297085319</v>
      </c>
      <c r="H130" s="25">
        <f t="shared" si="36"/>
        <v>11.447705208658983</v>
      </c>
      <c r="I130" s="25">
        <f t="shared" si="32"/>
        <v>10.40621398480749</v>
      </c>
      <c r="J130" s="27">
        <f t="shared" si="37"/>
        <v>10.231872469106953</v>
      </c>
      <c r="O130" s="25">
        <f t="shared" si="33"/>
        <v>1.0240424995776909</v>
      </c>
      <c r="P130" s="25">
        <f t="shared" si="22"/>
        <v>1.0240424995776909</v>
      </c>
      <c r="Q130" s="25">
        <f t="shared" si="34"/>
        <v>9.0978165917804521</v>
      </c>
      <c r="R130" s="25">
        <f t="shared" si="35"/>
        <v>1.0486630409413251</v>
      </c>
    </row>
    <row r="131" spans="1:18" s="4" customFormat="1" ht="15.75" x14ac:dyDescent="0.25">
      <c r="A131" s="88">
        <v>6</v>
      </c>
      <c r="B131" s="89">
        <v>126</v>
      </c>
      <c r="C131" s="81">
        <v>10.918424953562173</v>
      </c>
      <c r="G131" s="26">
        <f>'Indice Estacional '!N9</f>
        <v>0.98155548557790595</v>
      </c>
      <c r="H131" s="25">
        <f t="shared" si="36"/>
        <v>11.123594248096715</v>
      </c>
      <c r="I131" s="25">
        <f t="shared" si="32"/>
        <v>10.368765521013142</v>
      </c>
      <c r="J131" s="27">
        <f t="shared" si="37"/>
        <v>10.177518675821503</v>
      </c>
      <c r="O131" s="25">
        <f t="shared" si="33"/>
        <v>0.7409062777406703</v>
      </c>
      <c r="P131" s="25">
        <f t="shared" si="22"/>
        <v>0.7409062777406703</v>
      </c>
      <c r="Q131" s="25">
        <f t="shared" si="34"/>
        <v>6.785834778293248</v>
      </c>
      <c r="R131" s="25">
        <f t="shared" si="35"/>
        <v>0.54894211239553525</v>
      </c>
    </row>
    <row r="132" spans="1:18" s="4" customFormat="1" ht="15.75" x14ac:dyDescent="0.25">
      <c r="A132" s="88">
        <v>7</v>
      </c>
      <c r="B132" s="89">
        <v>127</v>
      </c>
      <c r="C132" s="81">
        <v>11.559921736556364</v>
      </c>
      <c r="G132" s="26">
        <f>'Indice Estacional '!N10</f>
        <v>1.0159443485073951</v>
      </c>
      <c r="H132" s="25">
        <f t="shared" si="36"/>
        <v>11.378498983275971</v>
      </c>
      <c r="I132" s="25">
        <f t="shared" si="32"/>
        <v>10.331317057218792</v>
      </c>
      <c r="J132" s="27">
        <f t="shared" si="37"/>
        <v>10.496043176919484</v>
      </c>
      <c r="O132" s="25">
        <f t="shared" si="33"/>
        <v>1.0638785596368798</v>
      </c>
      <c r="P132" s="25">
        <f t="shared" si="22"/>
        <v>1.0638785596368798</v>
      </c>
      <c r="Q132" s="25">
        <f t="shared" si="34"/>
        <v>9.2031640341693457</v>
      </c>
      <c r="R132" s="25">
        <f t="shared" si="35"/>
        <v>1.1318375896550421</v>
      </c>
    </row>
    <row r="133" spans="1:18" s="4" customFormat="1" ht="15.75" x14ac:dyDescent="0.25">
      <c r="A133" s="88">
        <v>8</v>
      </c>
      <c r="B133" s="89">
        <v>128</v>
      </c>
      <c r="C133" s="81">
        <v>10.075956565300984</v>
      </c>
      <c r="G133" s="26">
        <f>'Indice Estacional '!N11</f>
        <v>0.99947600119734603</v>
      </c>
      <c r="H133" s="25">
        <f t="shared" si="36"/>
        <v>10.081239122530459</v>
      </c>
      <c r="I133" s="25">
        <f t="shared" si="32"/>
        <v>10.293868593424442</v>
      </c>
      <c r="J133" s="27">
        <f t="shared" si="37"/>
        <v>10.288474618606811</v>
      </c>
      <c r="O133" s="25">
        <f t="shared" si="33"/>
        <v>-0.21251805330582663</v>
      </c>
      <c r="P133" s="25">
        <f t="shared" si="22"/>
        <v>0.21251805330582663</v>
      </c>
      <c r="Q133" s="25">
        <f t="shared" si="34"/>
        <v>2.1091600775422594</v>
      </c>
      <c r="R133" s="25">
        <f t="shared" si="35"/>
        <v>4.516392298089817E-2</v>
      </c>
    </row>
    <row r="134" spans="1:18" s="4" customFormat="1" ht="15.75" x14ac:dyDescent="0.25">
      <c r="A134" s="88">
        <v>9</v>
      </c>
      <c r="B134" s="89">
        <v>129</v>
      </c>
      <c r="C134" s="81">
        <v>9.7186952145371901</v>
      </c>
      <c r="G134" s="26">
        <f>'Indice Estacional '!N12</f>
        <v>0.98235307461139498</v>
      </c>
      <c r="H134" s="25">
        <f t="shared" si="36"/>
        <v>9.8932812098967258</v>
      </c>
      <c r="I134" s="25">
        <f t="shared" si="32"/>
        <v>10.256420129630092</v>
      </c>
      <c r="J134" s="27">
        <f t="shared" si="37"/>
        <v>10.075425848848322</v>
      </c>
      <c r="O134" s="25">
        <f t="shared" si="33"/>
        <v>-0.35673063431113228</v>
      </c>
      <c r="P134" s="25">
        <f t="shared" si="22"/>
        <v>0.35673063431113228</v>
      </c>
      <c r="Q134" s="25">
        <f t="shared" si="34"/>
        <v>3.6705609800123771</v>
      </c>
      <c r="R134" s="25">
        <f t="shared" si="35"/>
        <v>0.12725674545602278</v>
      </c>
    </row>
    <row r="135" spans="1:18" s="4" customFormat="1" ht="15.75" x14ac:dyDescent="0.25">
      <c r="A135" s="88">
        <v>10</v>
      </c>
      <c r="B135" s="89">
        <v>130</v>
      </c>
      <c r="C135" s="81">
        <v>9.0106226160145511</v>
      </c>
      <c r="G135" s="26">
        <f>'Indice Estacional '!N13</f>
        <v>0.93235128718306348</v>
      </c>
      <c r="H135" s="25">
        <f t="shared" si="36"/>
        <v>9.6644073321747346</v>
      </c>
      <c r="I135" s="25">
        <f t="shared" si="32"/>
        <v>10.218971665835742</v>
      </c>
      <c r="J135" s="27">
        <f t="shared" si="37"/>
        <v>9.5276713863292084</v>
      </c>
      <c r="O135" s="25">
        <f t="shared" si="33"/>
        <v>-0.51704877031465735</v>
      </c>
      <c r="P135" s="25">
        <f t="shared" ref="P135:P137" si="38">ABS((O135))</f>
        <v>0.51704877031465735</v>
      </c>
      <c r="Q135" s="25">
        <f t="shared" si="34"/>
        <v>5.738213576892103</v>
      </c>
      <c r="R135" s="25">
        <f t="shared" si="35"/>
        <v>0.26733943088389928</v>
      </c>
    </row>
    <row r="136" spans="1:18" s="4" customFormat="1" ht="15.75" x14ac:dyDescent="0.25">
      <c r="A136" s="88">
        <v>11</v>
      </c>
      <c r="B136" s="89">
        <v>131</v>
      </c>
      <c r="C136" s="81">
        <v>9.2371220332764032</v>
      </c>
      <c r="G136" s="26">
        <f>'Indice Estacional '!N14</f>
        <v>0.91161013301429805</v>
      </c>
      <c r="H136" s="25">
        <f t="shared" si="36"/>
        <v>10.132754890221833</v>
      </c>
      <c r="I136" s="25">
        <f t="shared" si="32"/>
        <v>10.181523202041394</v>
      </c>
      <c r="J136" s="27">
        <f t="shared" si="37"/>
        <v>9.2815797205011172</v>
      </c>
      <c r="O136" s="25">
        <f t="shared" si="33"/>
        <v>-4.4457687224713993E-2</v>
      </c>
      <c r="P136" s="25">
        <f t="shared" si="38"/>
        <v>4.4457687224713993E-2</v>
      </c>
      <c r="Q136" s="25">
        <f t="shared" si="34"/>
        <v>0.48129370884737427</v>
      </c>
      <c r="R136" s="25">
        <f t="shared" si="35"/>
        <v>1.9764859533704976E-3</v>
      </c>
    </row>
    <row r="137" spans="1:18" s="4" customFormat="1" ht="15.75" x14ac:dyDescent="0.25">
      <c r="A137" s="88">
        <v>12</v>
      </c>
      <c r="B137" s="89">
        <v>132</v>
      </c>
      <c r="C137" s="81">
        <v>9.7731198388180438</v>
      </c>
      <c r="G137" s="26">
        <f>'Indice Estacional '!N15</f>
        <v>0.93152675834805321</v>
      </c>
      <c r="H137" s="25">
        <f t="shared" si="36"/>
        <v>10.491507357394065</v>
      </c>
      <c r="I137" s="25">
        <f t="shared" si="32"/>
        <v>10.144074738247044</v>
      </c>
      <c r="J137" s="27">
        <f t="shared" si="37"/>
        <v>9.4494770573596458</v>
      </c>
      <c r="O137" s="25">
        <f>C137-J137</f>
        <v>0.32364278145839798</v>
      </c>
      <c r="P137" s="25">
        <f t="shared" si="38"/>
        <v>0.32364278145839798</v>
      </c>
      <c r="Q137" s="25">
        <f t="shared" si="34"/>
        <v>3.3115605538050903</v>
      </c>
      <c r="R137" s="25">
        <f t="shared" si="35"/>
        <v>0.10474464999012835</v>
      </c>
    </row>
    <row r="138" spans="1:18" x14ac:dyDescent="0.25">
      <c r="B138" s="24" t="s">
        <v>93</v>
      </c>
      <c r="C138" s="22">
        <f>AVERAGE(C6:C125)</f>
        <v>12.82653983008144</v>
      </c>
      <c r="D138" s="21"/>
      <c r="E138" s="21"/>
      <c r="F138" s="21"/>
      <c r="H138" s="21"/>
      <c r="I138" s="21"/>
      <c r="J138" s="21">
        <f>AVERAGE(J6:J125)</f>
        <v>12.828924075159099</v>
      </c>
    </row>
    <row r="139" spans="1:18" x14ac:dyDescent="0.25">
      <c r="C139" s="22">
        <f>AVERAGE(C126:C137)</f>
        <v>10.829579300502489</v>
      </c>
    </row>
    <row r="140" spans="1:18" x14ac:dyDescent="0.25">
      <c r="B140" s="24" t="s">
        <v>94</v>
      </c>
      <c r="C140" s="22">
        <f>MAX(C6:C125)</f>
        <v>17.851860407553673</v>
      </c>
      <c r="D140" s="22">
        <f t="shared" ref="D140:N140" si="39">MAX(D6:D125)</f>
        <v>15.519542204425136</v>
      </c>
      <c r="E140" s="22">
        <f t="shared" si="39"/>
        <v>15.445356520974272</v>
      </c>
      <c r="F140" s="22">
        <f t="shared" si="39"/>
        <v>1.2203846581595943</v>
      </c>
      <c r="G140" s="22">
        <f t="shared" si="39"/>
        <v>1.1634324957449615</v>
      </c>
      <c r="H140" s="22">
        <f t="shared" si="39"/>
        <v>16.683991282138166</v>
      </c>
      <c r="I140" s="22">
        <f t="shared" si="39"/>
        <v>15.049823495306837</v>
      </c>
      <c r="J140" s="22">
        <f t="shared" si="39"/>
        <v>17.509453709665994</v>
      </c>
      <c r="K140" s="22">
        <f t="shared" si="39"/>
        <v>1.1758805301068878</v>
      </c>
      <c r="L140" s="22">
        <f t="shared" si="39"/>
        <v>1.1307522873392042</v>
      </c>
      <c r="M140" s="22">
        <f t="shared" si="39"/>
        <v>1.0730736411675894</v>
      </c>
      <c r="N140" s="22">
        <f t="shared" si="39"/>
        <v>1.1016858739679316</v>
      </c>
    </row>
    <row r="141" spans="1:18" x14ac:dyDescent="0.25">
      <c r="B141" s="24" t="s">
        <v>95</v>
      </c>
      <c r="C141" s="22">
        <f>MIN(C6:C125)</f>
        <v>9.4056540032941136</v>
      </c>
      <c r="D141" s="22">
        <f t="shared" ref="D141:N141" si="40">MIN(D6:D125)</f>
        <v>10.960238482611137</v>
      </c>
      <c r="E141" s="22">
        <f t="shared" si="40"/>
        <v>10.961544168640147</v>
      </c>
      <c r="F141" s="22">
        <f t="shared" si="40"/>
        <v>0.85089423290337884</v>
      </c>
      <c r="G141" s="22">
        <f t="shared" si="40"/>
        <v>0.91161013301429805</v>
      </c>
      <c r="H141" s="22">
        <f t="shared" si="40"/>
        <v>10.317627747503979</v>
      </c>
      <c r="I141" s="22">
        <f t="shared" si="40"/>
        <v>10.593456303779238</v>
      </c>
      <c r="J141" s="22">
        <f t="shared" si="40"/>
        <v>9.6912405092300933</v>
      </c>
      <c r="K141" s="22">
        <f t="shared" si="40"/>
        <v>0.82680654013325006</v>
      </c>
      <c r="L141" s="22">
        <f t="shared" si="40"/>
        <v>0.85216910479968944</v>
      </c>
      <c r="M141" s="22">
        <f t="shared" si="40"/>
        <v>0.91277502438396518</v>
      </c>
      <c r="N141" s="22">
        <f t="shared" si="40"/>
        <v>0.89610090059810432</v>
      </c>
      <c r="O141" s="113"/>
      <c r="P141" s="114" t="s">
        <v>84</v>
      </c>
      <c r="Q141" s="114" t="s">
        <v>85</v>
      </c>
      <c r="R141" s="115" t="s">
        <v>84</v>
      </c>
    </row>
    <row r="142" spans="1:18" ht="15.75" thickBot="1" x14ac:dyDescent="0.3">
      <c r="C142" s="22"/>
      <c r="O142" s="116" t="s">
        <v>84</v>
      </c>
      <c r="P142" s="104" t="s">
        <v>86</v>
      </c>
      <c r="Q142" s="104" t="s">
        <v>87</v>
      </c>
      <c r="R142" s="117" t="s">
        <v>88</v>
      </c>
    </row>
    <row r="143" spans="1:18" ht="15.75" thickBot="1" x14ac:dyDescent="0.3">
      <c r="B143" s="90" t="s">
        <v>101</v>
      </c>
      <c r="C143" s="24"/>
      <c r="D143" s="29"/>
      <c r="E143" s="29"/>
      <c r="F143" s="30"/>
      <c r="G143" s="29"/>
      <c r="H143" s="29"/>
      <c r="I143" s="29"/>
      <c r="J143" s="29"/>
      <c r="K143" s="29"/>
      <c r="L143" s="29"/>
      <c r="M143" s="29"/>
      <c r="N143" s="29"/>
      <c r="O143" s="118" t="s">
        <v>89</v>
      </c>
      <c r="P143" s="119" t="s">
        <v>90</v>
      </c>
      <c r="Q143" s="119" t="s">
        <v>91</v>
      </c>
      <c r="R143" s="120" t="s">
        <v>138</v>
      </c>
    </row>
    <row r="144" spans="1:18" x14ac:dyDescent="0.25">
      <c r="B144" s="91" t="s">
        <v>96</v>
      </c>
      <c r="C144" s="24"/>
      <c r="D144" s="29"/>
      <c r="E144" s="29"/>
      <c r="F144" s="30"/>
      <c r="G144" s="29"/>
      <c r="H144" s="29"/>
      <c r="I144" s="29"/>
      <c r="J144" s="29"/>
      <c r="K144" s="29"/>
      <c r="L144" s="29"/>
      <c r="M144" s="29"/>
      <c r="N144" s="29"/>
      <c r="O144" s="111"/>
      <c r="P144" s="24"/>
      <c r="Q144" s="24"/>
      <c r="R144" s="112"/>
    </row>
    <row r="145" spans="1:18" x14ac:dyDescent="0.25">
      <c r="B145" s="24" t="s">
        <v>97</v>
      </c>
      <c r="C145" s="24"/>
      <c r="D145" s="31"/>
      <c r="E145" s="31"/>
      <c r="F145" s="32"/>
      <c r="G145" s="31"/>
      <c r="H145" s="31"/>
      <c r="I145" s="31"/>
      <c r="J145" s="31"/>
      <c r="K145" s="31"/>
      <c r="L145" s="31"/>
      <c r="M145" s="31"/>
      <c r="N145" s="31"/>
      <c r="O145" s="35">
        <f>SUM(O6:O125)</f>
        <v>-0.28610940931850237</v>
      </c>
      <c r="P145" s="35">
        <f>SUM(P6:P125)</f>
        <v>95.689284172148604</v>
      </c>
      <c r="Q145" s="35">
        <f t="shared" ref="Q145:R145" si="41">SUM(Q6:Q125)</f>
        <v>767.70449572353971</v>
      </c>
      <c r="R145" s="35">
        <f t="shared" si="41"/>
        <v>107.66076457050927</v>
      </c>
    </row>
    <row r="146" spans="1:18" x14ac:dyDescent="0.25">
      <c r="B146" s="24" t="s">
        <v>98</v>
      </c>
      <c r="C146" s="24"/>
      <c r="D146" s="31"/>
      <c r="E146" s="31"/>
      <c r="F146" s="32"/>
      <c r="G146" s="31"/>
      <c r="H146" s="31"/>
      <c r="I146" s="31"/>
      <c r="J146" s="31"/>
      <c r="K146" s="31"/>
      <c r="L146" s="31"/>
      <c r="M146" s="31"/>
      <c r="N146" s="31"/>
      <c r="O146" s="35">
        <f>O145/$B$125</f>
        <v>-2.3842450776541866E-3</v>
      </c>
      <c r="P146" s="35">
        <f t="shared" ref="P146:R146" si="42">P145/$B$125</f>
        <v>0.79741070143457171</v>
      </c>
      <c r="Q146" s="35">
        <f t="shared" si="42"/>
        <v>6.3975374643628307</v>
      </c>
      <c r="R146" s="144">
        <f t="shared" si="42"/>
        <v>0.89717303808757731</v>
      </c>
    </row>
    <row r="147" spans="1:18" x14ac:dyDescent="0.25">
      <c r="B147" s="92" t="s">
        <v>100</v>
      </c>
      <c r="C147" s="24"/>
      <c r="D147" s="31"/>
      <c r="E147" s="31"/>
      <c r="F147" s="32"/>
      <c r="G147" s="31"/>
      <c r="H147" s="31"/>
      <c r="I147" s="31"/>
      <c r="J147" s="31"/>
      <c r="K147" s="31"/>
      <c r="L147" s="31"/>
      <c r="M147" s="31"/>
      <c r="N147" s="31"/>
      <c r="O147" s="35"/>
      <c r="P147" s="32"/>
      <c r="Q147" s="32"/>
      <c r="R147" s="36"/>
    </row>
    <row r="148" spans="1:18" x14ac:dyDescent="0.25">
      <c r="B148" s="24" t="s">
        <v>97</v>
      </c>
      <c r="C148" s="24"/>
      <c r="D148" s="31"/>
      <c r="E148" s="31"/>
      <c r="F148" s="32"/>
      <c r="G148" s="31"/>
      <c r="H148" s="31"/>
      <c r="I148" s="31"/>
      <c r="J148" s="31"/>
      <c r="K148" s="31"/>
      <c r="L148" s="31"/>
      <c r="M148" s="31"/>
      <c r="N148" s="31"/>
      <c r="O148" s="35">
        <f>SUM(O126:O137)</f>
        <v>5.6670460292456024</v>
      </c>
      <c r="P148" s="35">
        <f t="shared" ref="P148:R148" si="43">SUM(P126:P137)</f>
        <v>7.9285563195582629</v>
      </c>
      <c r="Q148" s="35">
        <f t="shared" si="43"/>
        <v>69.638337786494318</v>
      </c>
      <c r="R148" s="35">
        <f t="shared" si="43"/>
        <v>7.1891999700910088</v>
      </c>
    </row>
    <row r="149" spans="1:18" ht="15.75" thickBot="1" x14ac:dyDescent="0.3">
      <c r="B149" s="24" t="s">
        <v>98</v>
      </c>
      <c r="C149" s="24"/>
      <c r="D149" s="33"/>
      <c r="E149" s="33"/>
      <c r="F149" s="34"/>
      <c r="G149" s="33"/>
      <c r="H149" s="33"/>
      <c r="I149" s="33"/>
      <c r="J149" s="33"/>
      <c r="K149" s="33"/>
      <c r="L149" s="33"/>
      <c r="M149" s="33"/>
      <c r="N149" s="33"/>
      <c r="O149" s="37">
        <f>O148/($B$137-$B$125)</f>
        <v>0.47225383577046687</v>
      </c>
      <c r="P149" s="37">
        <f t="shared" ref="P149:R149" si="44">P148/($B$137-$B$125)</f>
        <v>0.6607130266298552</v>
      </c>
      <c r="Q149" s="37">
        <f t="shared" si="44"/>
        <v>5.8031948155411932</v>
      </c>
      <c r="R149" s="143">
        <f t="shared" si="44"/>
        <v>0.59909999750758403</v>
      </c>
    </row>
    <row r="150" spans="1:18" x14ac:dyDescent="0.25">
      <c r="A150" s="175" t="s">
        <v>49</v>
      </c>
      <c r="B150" s="175"/>
      <c r="C150" s="175"/>
      <c r="D150" s="175"/>
      <c r="E150" s="175"/>
      <c r="F150" s="175"/>
    </row>
    <row r="151" spans="1:18" x14ac:dyDescent="0.25">
      <c r="A151" t="s">
        <v>50</v>
      </c>
      <c r="B151" s="38"/>
      <c r="C151" s="38"/>
      <c r="D151"/>
      <c r="E151"/>
      <c r="F151"/>
      <c r="G151"/>
      <c r="H151"/>
      <c r="I151"/>
    </row>
    <row r="152" spans="1:18" ht="15.75" thickBot="1" x14ac:dyDescent="0.3">
      <c r="A152"/>
      <c r="B152" s="38"/>
      <c r="C152" s="38"/>
      <c r="D152"/>
      <c r="E152"/>
      <c r="F152"/>
      <c r="G152"/>
      <c r="H152"/>
      <c r="I152"/>
    </row>
    <row r="153" spans="1:18" x14ac:dyDescent="0.25">
      <c r="A153" s="14" t="s">
        <v>51</v>
      </c>
      <c r="B153" s="82"/>
      <c r="C153" s="38"/>
      <c r="D153"/>
      <c r="E153"/>
      <c r="F153"/>
      <c r="G153"/>
      <c r="H153"/>
      <c r="I153"/>
    </row>
    <row r="154" spans="1:18" x14ac:dyDescent="0.25">
      <c r="A154" s="11" t="s">
        <v>52</v>
      </c>
      <c r="B154" s="11">
        <v>0.80577307192465175</v>
      </c>
      <c r="C154" s="38"/>
      <c r="D154"/>
      <c r="E154"/>
      <c r="F154"/>
      <c r="G154"/>
      <c r="H154"/>
      <c r="I154"/>
    </row>
    <row r="155" spans="1:18" x14ac:dyDescent="0.25">
      <c r="A155" s="11" t="s">
        <v>53</v>
      </c>
      <c r="B155" s="11">
        <v>0.64927024343889006</v>
      </c>
      <c r="C155" s="38"/>
      <c r="D155"/>
      <c r="E155"/>
      <c r="F155"/>
      <c r="G155"/>
      <c r="H155"/>
      <c r="I155"/>
    </row>
    <row r="156" spans="1:18" x14ac:dyDescent="0.25">
      <c r="A156" s="11" t="s">
        <v>54</v>
      </c>
      <c r="B156" s="11">
        <v>0.64629795736633833</v>
      </c>
      <c r="C156" s="38"/>
      <c r="D156"/>
      <c r="E156"/>
      <c r="F156"/>
      <c r="G156"/>
      <c r="H156"/>
      <c r="I156"/>
    </row>
    <row r="157" spans="1:18" x14ac:dyDescent="0.25">
      <c r="A157" s="11" t="s">
        <v>55</v>
      </c>
      <c r="B157" s="11">
        <v>0.96146333287586616</v>
      </c>
      <c r="C157" s="38"/>
      <c r="D157"/>
      <c r="E157"/>
      <c r="F157"/>
      <c r="G157"/>
      <c r="H157"/>
      <c r="I157"/>
    </row>
    <row r="158" spans="1:18" ht="15.75" thickBot="1" x14ac:dyDescent="0.3">
      <c r="A158" s="12" t="s">
        <v>56</v>
      </c>
      <c r="B158" s="11">
        <v>120</v>
      </c>
      <c r="C158" s="38"/>
      <c r="D158"/>
      <c r="E158"/>
      <c r="F158"/>
      <c r="G158"/>
      <c r="H158"/>
      <c r="I158"/>
    </row>
    <row r="159" spans="1:18" x14ac:dyDescent="0.25">
      <c r="A159"/>
      <c r="B159" s="38"/>
      <c r="C159" s="38"/>
      <c r="D159"/>
      <c r="E159"/>
      <c r="F159"/>
      <c r="G159"/>
      <c r="H159"/>
      <c r="I159"/>
    </row>
    <row r="160" spans="1:18" ht="15.75" thickBot="1" x14ac:dyDescent="0.3">
      <c r="A160" t="s">
        <v>57</v>
      </c>
      <c r="B160" s="38"/>
      <c r="C160" s="38"/>
      <c r="D160"/>
      <c r="E160"/>
      <c r="F160"/>
      <c r="G160"/>
      <c r="H160"/>
      <c r="I160"/>
    </row>
    <row r="161" spans="1:9" x14ac:dyDescent="0.25">
      <c r="A161" s="13"/>
      <c r="B161" s="83" t="s">
        <v>62</v>
      </c>
      <c r="C161" s="83" t="s">
        <v>63</v>
      </c>
      <c r="D161" s="13" t="s">
        <v>64</v>
      </c>
      <c r="E161" s="13" t="s">
        <v>65</v>
      </c>
      <c r="F161" s="13" t="s">
        <v>66</v>
      </c>
      <c r="G161"/>
      <c r="H161"/>
      <c r="I161"/>
    </row>
    <row r="162" spans="1:9" x14ac:dyDescent="0.25">
      <c r="A162" s="11" t="s">
        <v>58</v>
      </c>
      <c r="B162" s="11">
        <v>1</v>
      </c>
      <c r="C162" s="11">
        <v>201.9297675657607</v>
      </c>
      <c r="D162" s="11">
        <v>201.9297675657607</v>
      </c>
      <c r="E162" s="11">
        <v>218.44137057826202</v>
      </c>
      <c r="F162" s="11">
        <v>1.2891887961980057E-28</v>
      </c>
      <c r="G162"/>
      <c r="H162"/>
      <c r="I162"/>
    </row>
    <row r="163" spans="1:9" x14ac:dyDescent="0.25">
      <c r="A163" s="11" t="s">
        <v>59</v>
      </c>
      <c r="B163" s="11">
        <v>118</v>
      </c>
      <c r="C163" s="11">
        <v>109.0805853748427</v>
      </c>
      <c r="D163" s="11">
        <v>0.92441174046476859</v>
      </c>
      <c r="E163" s="11"/>
      <c r="F163" s="11"/>
      <c r="G163"/>
      <c r="H163"/>
      <c r="I163"/>
    </row>
    <row r="164" spans="1:9" ht="15.75" thickBot="1" x14ac:dyDescent="0.3">
      <c r="A164" s="12" t="s">
        <v>60</v>
      </c>
      <c r="B164" s="11">
        <v>119</v>
      </c>
      <c r="C164" s="11">
        <v>311.01035294060341</v>
      </c>
      <c r="D164" s="12"/>
      <c r="E164" s="12"/>
      <c r="F164" s="12"/>
      <c r="G164"/>
      <c r="H164"/>
      <c r="I164"/>
    </row>
    <row r="165" spans="1:9" ht="15.75" thickBot="1" x14ac:dyDescent="0.3">
      <c r="A165"/>
      <c r="B165" s="38"/>
      <c r="C165" s="38"/>
      <c r="D165"/>
      <c r="E165"/>
      <c r="F165"/>
      <c r="G165"/>
      <c r="H165"/>
      <c r="I165"/>
    </row>
    <row r="166" spans="1:9" x14ac:dyDescent="0.25">
      <c r="A166" s="13"/>
      <c r="B166" s="121" t="s">
        <v>67</v>
      </c>
      <c r="C166" s="83" t="s">
        <v>55</v>
      </c>
      <c r="D166" s="13" t="s">
        <v>68</v>
      </c>
      <c r="E166" s="13" t="s">
        <v>69</v>
      </c>
      <c r="F166" s="13" t="s">
        <v>70</v>
      </c>
      <c r="G166" s="13" t="s">
        <v>71</v>
      </c>
      <c r="H166" s="13" t="s">
        <v>72</v>
      </c>
      <c r="I166" s="13" t="s">
        <v>73</v>
      </c>
    </row>
    <row r="167" spans="1:9" x14ac:dyDescent="0.25">
      <c r="A167" s="11" t="s">
        <v>61</v>
      </c>
      <c r="B167" s="122">
        <v>15.087271959101187</v>
      </c>
      <c r="C167" s="11">
        <v>0.17664125502405115</v>
      </c>
      <c r="D167" s="11">
        <v>85.411938208019023</v>
      </c>
      <c r="E167" s="96">
        <v>6.0146258992262102E-108</v>
      </c>
      <c r="F167" s="11">
        <v>14.737474187839933</v>
      </c>
      <c r="G167" s="11">
        <v>15.437069730362442</v>
      </c>
      <c r="H167" s="11">
        <v>14.737474187839933</v>
      </c>
      <c r="I167" s="11">
        <v>15.437069730362442</v>
      </c>
    </row>
    <row r="168" spans="1:9" ht="15.75" thickBot="1" x14ac:dyDescent="0.3">
      <c r="A168" s="12" t="s">
        <v>13</v>
      </c>
      <c r="B168" s="122">
        <v>-3.7448463794349574E-2</v>
      </c>
      <c r="C168" s="11">
        <v>2.5337663283786166E-3</v>
      </c>
      <c r="D168" s="12">
        <v>-14.779762196268996</v>
      </c>
      <c r="E168" s="97">
        <v>1.2891887961980057E-28</v>
      </c>
      <c r="F168" s="12">
        <v>-4.2466010881200694E-2</v>
      </c>
      <c r="G168" s="12">
        <v>-3.2430916707498453E-2</v>
      </c>
      <c r="H168" s="12">
        <v>-4.2466010881200694E-2</v>
      </c>
      <c r="I168" s="12">
        <v>-3.2430916707498453E-2</v>
      </c>
    </row>
    <row r="169" spans="1:9" x14ac:dyDescent="0.25">
      <c r="A169"/>
      <c r="B169" s="38"/>
      <c r="C169" s="38"/>
      <c r="D169"/>
      <c r="E169"/>
      <c r="F169"/>
      <c r="G169"/>
      <c r="H169"/>
      <c r="I169"/>
    </row>
    <row r="170" spans="1:9" x14ac:dyDescent="0.25">
      <c r="A170"/>
      <c r="B170" s="38"/>
      <c r="C170" s="38"/>
      <c r="D170"/>
      <c r="E170"/>
      <c r="F170"/>
      <c r="G170"/>
      <c r="H170"/>
      <c r="I170"/>
    </row>
    <row r="171" spans="1:9" x14ac:dyDescent="0.25">
      <c r="A171"/>
      <c r="B171" s="38"/>
      <c r="C171" s="38"/>
      <c r="D171"/>
      <c r="E171"/>
      <c r="F171"/>
      <c r="G171"/>
      <c r="H171"/>
      <c r="I171"/>
    </row>
    <row r="172" spans="1:9" x14ac:dyDescent="0.25">
      <c r="A172" t="s">
        <v>74</v>
      </c>
      <c r="B172" s="38"/>
      <c r="C172" s="38"/>
      <c r="D172"/>
      <c r="E172"/>
      <c r="F172"/>
      <c r="G172"/>
      <c r="H172"/>
      <c r="I172"/>
    </row>
    <row r="173" spans="1:9" ht="15.75" thickBot="1" x14ac:dyDescent="0.3">
      <c r="A173"/>
      <c r="B173" s="38"/>
      <c r="C173" s="38"/>
      <c r="D173"/>
      <c r="E173"/>
      <c r="F173"/>
      <c r="G173"/>
      <c r="H173"/>
      <c r="I173"/>
    </row>
    <row r="174" spans="1:9" x14ac:dyDescent="0.25">
      <c r="A174" s="13" t="s">
        <v>75</v>
      </c>
      <c r="B174" s="83" t="s">
        <v>76</v>
      </c>
      <c r="C174" s="83" t="s">
        <v>59</v>
      </c>
      <c r="D174"/>
      <c r="E174"/>
      <c r="F174"/>
      <c r="G174"/>
      <c r="H174"/>
      <c r="I174"/>
    </row>
    <row r="175" spans="1:9" x14ac:dyDescent="0.25">
      <c r="A175" s="11">
        <v>1</v>
      </c>
      <c r="B175" s="11">
        <v>15.049823495306837</v>
      </c>
      <c r="C175" s="11">
        <v>-0.66261034416007902</v>
      </c>
      <c r="D175"/>
      <c r="E175"/>
      <c r="F175"/>
      <c r="G175"/>
      <c r="H175"/>
      <c r="I175"/>
    </row>
    <row r="176" spans="1:9" x14ac:dyDescent="0.25">
      <c r="A176" s="11">
        <v>2</v>
      </c>
      <c r="B176" s="11">
        <v>15.012375031512487</v>
      </c>
      <c r="C176" s="11">
        <v>0.67844746558173163</v>
      </c>
      <c r="D176"/>
      <c r="E176"/>
      <c r="F176"/>
      <c r="G176"/>
      <c r="H176"/>
      <c r="I176"/>
    </row>
    <row r="177" spans="1:9" x14ac:dyDescent="0.25">
      <c r="A177" s="11">
        <v>3</v>
      </c>
      <c r="B177" s="11">
        <v>14.974926567718139</v>
      </c>
      <c r="C177" s="11">
        <v>1.1408748896745458</v>
      </c>
      <c r="D177"/>
      <c r="E177"/>
      <c r="F177"/>
      <c r="G177"/>
      <c r="H177"/>
      <c r="I177"/>
    </row>
    <row r="178" spans="1:9" x14ac:dyDescent="0.25">
      <c r="A178" s="11">
        <v>4</v>
      </c>
      <c r="B178" s="11">
        <v>14.937478103923789</v>
      </c>
      <c r="C178" s="11">
        <v>-0.62287441934088505</v>
      </c>
      <c r="D178"/>
      <c r="E178"/>
      <c r="F178"/>
      <c r="G178"/>
      <c r="H178"/>
      <c r="I178"/>
    </row>
    <row r="179" spans="1:9" x14ac:dyDescent="0.25">
      <c r="A179" s="11">
        <v>5</v>
      </c>
      <c r="B179" s="11">
        <v>14.900029640129439</v>
      </c>
      <c r="C179" s="11">
        <v>-0.41496918192721566</v>
      </c>
      <c r="D179"/>
      <c r="E179"/>
      <c r="F179"/>
      <c r="G179"/>
      <c r="H179"/>
      <c r="I179"/>
    </row>
    <row r="180" spans="1:9" x14ac:dyDescent="0.25">
      <c r="A180" s="11">
        <v>6</v>
      </c>
      <c r="B180" s="11">
        <v>14.862581176335089</v>
      </c>
      <c r="C180" s="11">
        <v>0.66245405347690323</v>
      </c>
      <c r="D180"/>
      <c r="E180"/>
      <c r="F180"/>
      <c r="G180"/>
      <c r="H180"/>
      <c r="I180"/>
    </row>
    <row r="181" spans="1:9" x14ac:dyDescent="0.25">
      <c r="A181" s="11">
        <v>7</v>
      </c>
      <c r="B181" s="11">
        <v>14.825132712540741</v>
      </c>
      <c r="C181" s="11">
        <v>7.3555670418095076E-2</v>
      </c>
      <c r="D181"/>
      <c r="E181"/>
      <c r="F181"/>
      <c r="G181"/>
      <c r="H181"/>
      <c r="I181"/>
    </row>
    <row r="182" spans="1:9" x14ac:dyDescent="0.25">
      <c r="A182" s="11">
        <v>8</v>
      </c>
      <c r="B182" s="11">
        <v>14.787684248746391</v>
      </c>
      <c r="C182" s="11">
        <v>-0.26471391538907696</v>
      </c>
      <c r="D182"/>
      <c r="E182"/>
      <c r="F182"/>
      <c r="G182"/>
      <c r="H182"/>
      <c r="I182"/>
    </row>
    <row r="183" spans="1:9" x14ac:dyDescent="0.25">
      <c r="A183" s="11">
        <v>9</v>
      </c>
      <c r="B183" s="11">
        <v>14.750235784952041</v>
      </c>
      <c r="C183" s="11">
        <v>-0.25706996357879852</v>
      </c>
      <c r="D183"/>
      <c r="E183"/>
      <c r="F183"/>
      <c r="G183"/>
      <c r="H183"/>
      <c r="I183"/>
    </row>
    <row r="184" spans="1:9" x14ac:dyDescent="0.25">
      <c r="A184" s="11">
        <v>10</v>
      </c>
      <c r="B184" s="11">
        <v>14.712787321157691</v>
      </c>
      <c r="C184" s="11">
        <v>0.75983070632897665</v>
      </c>
      <c r="D184"/>
      <c r="E184"/>
      <c r="F184"/>
      <c r="G184"/>
      <c r="H184"/>
      <c r="I184"/>
    </row>
    <row r="185" spans="1:9" x14ac:dyDescent="0.25">
      <c r="A185" s="11">
        <v>11</v>
      </c>
      <c r="B185" s="11">
        <v>14.675338857363341</v>
      </c>
      <c r="C185" s="11">
        <v>0.22505307208185599</v>
      </c>
      <c r="D185"/>
      <c r="E185"/>
      <c r="F185"/>
      <c r="G185"/>
      <c r="H185"/>
      <c r="I185"/>
    </row>
    <row r="186" spans="1:9" x14ac:dyDescent="0.25">
      <c r="A186" s="11">
        <v>12</v>
      </c>
      <c r="B186" s="11">
        <v>14.637890393568993</v>
      </c>
      <c r="C186" s="11">
        <v>6.9388899031913809E-2</v>
      </c>
      <c r="D186"/>
      <c r="E186"/>
      <c r="F186"/>
      <c r="G186"/>
      <c r="H186"/>
      <c r="I186"/>
    </row>
    <row r="187" spans="1:9" x14ac:dyDescent="0.25">
      <c r="A187" s="11">
        <v>13</v>
      </c>
      <c r="B187" s="11">
        <v>14.600441929774643</v>
      </c>
      <c r="C187" s="11">
        <v>0.74368888386821119</v>
      </c>
      <c r="D187"/>
      <c r="E187"/>
      <c r="F187"/>
      <c r="G187"/>
      <c r="H187"/>
      <c r="I187"/>
    </row>
    <row r="188" spans="1:9" x14ac:dyDescent="0.25">
      <c r="A188" s="11">
        <v>14</v>
      </c>
      <c r="B188" s="11">
        <v>14.562993465980293</v>
      </c>
      <c r="C188" s="11">
        <v>0.33654756940017982</v>
      </c>
      <c r="D188"/>
      <c r="E188"/>
      <c r="F188"/>
      <c r="G188"/>
      <c r="H188"/>
      <c r="I188"/>
    </row>
    <row r="189" spans="1:9" x14ac:dyDescent="0.25">
      <c r="A189" s="11">
        <v>15</v>
      </c>
      <c r="B189" s="11">
        <v>14.525545002185943</v>
      </c>
      <c r="C189" s="11">
        <v>0.50697441554459743</v>
      </c>
      <c r="D189"/>
      <c r="E189"/>
      <c r="F189"/>
      <c r="G189"/>
      <c r="H189"/>
      <c r="I189"/>
    </row>
    <row r="190" spans="1:9" x14ac:dyDescent="0.25">
      <c r="A190" s="11">
        <v>16</v>
      </c>
      <c r="B190" s="11">
        <v>14.488096538391595</v>
      </c>
      <c r="C190" s="11">
        <v>1.3949659922794559</v>
      </c>
      <c r="D190"/>
      <c r="E190"/>
      <c r="F190"/>
      <c r="G190"/>
      <c r="H190"/>
      <c r="I190"/>
    </row>
    <row r="191" spans="1:9" x14ac:dyDescent="0.25">
      <c r="A191" s="11">
        <v>17</v>
      </c>
      <c r="B191" s="11">
        <v>14.450648074597245</v>
      </c>
      <c r="C191" s="11">
        <v>0.3259712068837608</v>
      </c>
      <c r="D191"/>
      <c r="E191"/>
      <c r="F191"/>
      <c r="G191"/>
      <c r="H191"/>
      <c r="I191"/>
    </row>
    <row r="192" spans="1:9" x14ac:dyDescent="0.25">
      <c r="A192" s="11">
        <v>18</v>
      </c>
      <c r="B192" s="11">
        <v>14.413199610802895</v>
      </c>
      <c r="C192" s="11">
        <v>2.0903681381734245</v>
      </c>
      <c r="D192"/>
      <c r="E192"/>
      <c r="F192"/>
      <c r="G192"/>
      <c r="H192"/>
      <c r="I192"/>
    </row>
    <row r="193" spans="1:9" x14ac:dyDescent="0.25">
      <c r="A193" s="11">
        <v>19</v>
      </c>
      <c r="B193" s="11">
        <v>14.375751147008545</v>
      </c>
      <c r="C193" s="11">
        <v>0.80197651776411227</v>
      </c>
      <c r="D193"/>
      <c r="E193"/>
      <c r="F193"/>
      <c r="G193"/>
      <c r="H193"/>
      <c r="I193"/>
    </row>
    <row r="194" spans="1:9" x14ac:dyDescent="0.25">
      <c r="A194" s="11">
        <v>20</v>
      </c>
      <c r="B194" s="11">
        <v>14.338302683214195</v>
      </c>
      <c r="C194" s="11">
        <v>1.4385356991350839</v>
      </c>
      <c r="D194"/>
      <c r="E194"/>
      <c r="F194"/>
      <c r="G194"/>
      <c r="H194"/>
      <c r="I194"/>
    </row>
    <row r="195" spans="1:9" x14ac:dyDescent="0.25">
      <c r="A195" s="11">
        <v>21</v>
      </c>
      <c r="B195" s="11">
        <v>14.300854219419847</v>
      </c>
      <c r="C195" s="11">
        <v>0.48737324823960826</v>
      </c>
      <c r="D195"/>
      <c r="E195"/>
      <c r="F195"/>
      <c r="G195"/>
      <c r="H195"/>
      <c r="I195"/>
    </row>
    <row r="196" spans="1:9" x14ac:dyDescent="0.25">
      <c r="A196" s="11">
        <v>22</v>
      </c>
      <c r="B196" s="11">
        <v>14.263405755625497</v>
      </c>
      <c r="C196" s="11">
        <v>1.1554043651874917</v>
      </c>
      <c r="D196"/>
      <c r="E196"/>
      <c r="F196"/>
      <c r="G196"/>
      <c r="H196"/>
      <c r="I196"/>
    </row>
    <row r="197" spans="1:9" x14ac:dyDescent="0.25">
      <c r="A197" s="11">
        <v>23</v>
      </c>
      <c r="B197" s="11">
        <v>14.225957291831147</v>
      </c>
      <c r="C197" s="11">
        <v>1.9257895969484693</v>
      </c>
      <c r="D197"/>
      <c r="E197"/>
      <c r="F197"/>
      <c r="G197"/>
      <c r="H197"/>
      <c r="I197"/>
    </row>
    <row r="198" spans="1:9" x14ac:dyDescent="0.25">
      <c r="A198" s="11">
        <v>24</v>
      </c>
      <c r="B198" s="11">
        <v>14.188508828036797</v>
      </c>
      <c r="C198" s="11">
        <v>2.4954824541013689</v>
      </c>
      <c r="D198"/>
      <c r="E198"/>
      <c r="F198"/>
      <c r="G198"/>
      <c r="H198"/>
      <c r="I198"/>
    </row>
    <row r="199" spans="1:9" x14ac:dyDescent="0.25">
      <c r="A199" s="11">
        <v>25</v>
      </c>
      <c r="B199" s="11">
        <v>14.151060364242447</v>
      </c>
      <c r="C199" s="11">
        <v>-0.33727738713709243</v>
      </c>
      <c r="D199"/>
      <c r="E199"/>
      <c r="F199"/>
      <c r="G199"/>
      <c r="H199"/>
      <c r="I199"/>
    </row>
    <row r="200" spans="1:9" x14ac:dyDescent="0.25">
      <c r="A200" s="11">
        <v>26</v>
      </c>
      <c r="B200" s="11">
        <v>14.113611900448099</v>
      </c>
      <c r="C200" s="11">
        <v>0.68411732631037125</v>
      </c>
      <c r="D200"/>
      <c r="E200"/>
      <c r="F200"/>
      <c r="G200"/>
      <c r="H200"/>
      <c r="I200"/>
    </row>
    <row r="201" spans="1:9" x14ac:dyDescent="0.25">
      <c r="A201" s="11">
        <v>27</v>
      </c>
      <c r="B201" s="11">
        <v>14.076163436653749</v>
      </c>
      <c r="C201" s="11">
        <v>-1.0070304223357827</v>
      </c>
      <c r="D201"/>
      <c r="E201"/>
      <c r="F201"/>
      <c r="G201"/>
      <c r="H201"/>
      <c r="I201"/>
    </row>
    <row r="202" spans="1:9" x14ac:dyDescent="0.25">
      <c r="A202" s="11">
        <v>28</v>
      </c>
      <c r="B202" s="11">
        <v>14.038714972859399</v>
      </c>
      <c r="C202" s="11">
        <v>0.51410488637673168</v>
      </c>
      <c r="D202"/>
      <c r="E202"/>
      <c r="F202"/>
      <c r="G202"/>
      <c r="H202"/>
      <c r="I202"/>
    </row>
    <row r="203" spans="1:9" x14ac:dyDescent="0.25">
      <c r="A203" s="11">
        <v>29</v>
      </c>
      <c r="B203" s="11">
        <v>14.001266509065049</v>
      </c>
      <c r="C203" s="11">
        <v>-0.88938724121640256</v>
      </c>
      <c r="D203"/>
      <c r="E203"/>
      <c r="F203"/>
      <c r="G203"/>
      <c r="H203"/>
      <c r="I203"/>
    </row>
    <row r="204" spans="1:9" x14ac:dyDescent="0.25">
      <c r="A204" s="11">
        <v>30</v>
      </c>
      <c r="B204" s="11">
        <v>13.963818045270699</v>
      </c>
      <c r="C204" s="11">
        <v>0.33335578047425862</v>
      </c>
      <c r="D204"/>
      <c r="E204"/>
      <c r="F204"/>
      <c r="G204"/>
      <c r="H204"/>
      <c r="I204"/>
    </row>
    <row r="205" spans="1:9" x14ac:dyDescent="0.25">
      <c r="A205" s="11">
        <v>31</v>
      </c>
      <c r="B205" s="11">
        <v>13.926369581476351</v>
      </c>
      <c r="C205" s="11">
        <v>0.14350469847794578</v>
      </c>
      <c r="D205"/>
      <c r="E205"/>
      <c r="F205"/>
      <c r="G205"/>
      <c r="H205"/>
      <c r="I205"/>
    </row>
    <row r="206" spans="1:9" x14ac:dyDescent="0.25">
      <c r="A206" s="11">
        <v>32</v>
      </c>
      <c r="B206" s="11">
        <v>13.888921117682001</v>
      </c>
      <c r="C206" s="11">
        <v>0.69280035442669607</v>
      </c>
      <c r="D206"/>
      <c r="E206"/>
      <c r="F206"/>
      <c r="G206"/>
      <c r="H206"/>
      <c r="I206"/>
    </row>
    <row r="207" spans="1:9" x14ac:dyDescent="0.25">
      <c r="A207" s="11">
        <v>33</v>
      </c>
      <c r="B207" s="11">
        <v>13.851472653887651</v>
      </c>
      <c r="C207" s="11">
        <v>0.6872025460866098</v>
      </c>
      <c r="D207"/>
      <c r="E207"/>
      <c r="F207"/>
      <c r="G207"/>
      <c r="H207"/>
      <c r="I207"/>
    </row>
    <row r="208" spans="1:9" x14ac:dyDescent="0.25">
      <c r="A208" s="11">
        <v>34</v>
      </c>
      <c r="B208" s="11">
        <v>13.814024190093303</v>
      </c>
      <c r="C208" s="11">
        <v>0.78626400829691612</v>
      </c>
      <c r="D208"/>
      <c r="E208"/>
      <c r="F208"/>
      <c r="G208"/>
      <c r="H208"/>
      <c r="I208"/>
    </row>
    <row r="209" spans="1:9" x14ac:dyDescent="0.25">
      <c r="A209" s="11">
        <v>35</v>
      </c>
      <c r="B209" s="11">
        <v>13.776575726298953</v>
      </c>
      <c r="C209" s="11">
        <v>0.39194997470960224</v>
      </c>
      <c r="D209"/>
      <c r="E209"/>
      <c r="F209"/>
      <c r="G209"/>
      <c r="H209"/>
      <c r="I209"/>
    </row>
    <row r="210" spans="1:9" x14ac:dyDescent="0.25">
      <c r="A210" s="11">
        <v>36</v>
      </c>
      <c r="B210" s="11">
        <v>13.739127262504603</v>
      </c>
      <c r="C210" s="11">
        <v>-0.75960913868741287</v>
      </c>
      <c r="D210"/>
      <c r="E210"/>
      <c r="F210"/>
      <c r="G210"/>
      <c r="H210"/>
      <c r="I210"/>
    </row>
    <row r="211" spans="1:9" x14ac:dyDescent="0.25">
      <c r="A211" s="11">
        <v>37</v>
      </c>
      <c r="B211" s="11">
        <v>13.701678798710253</v>
      </c>
      <c r="C211" s="11">
        <v>0.90969063825742857</v>
      </c>
      <c r="D211"/>
      <c r="E211"/>
      <c r="F211"/>
      <c r="G211"/>
      <c r="H211"/>
      <c r="I211"/>
    </row>
    <row r="212" spans="1:9" x14ac:dyDescent="0.25">
      <c r="A212" s="11">
        <v>38</v>
      </c>
      <c r="B212" s="11">
        <v>13.664230334915903</v>
      </c>
      <c r="C212" s="11">
        <v>0.68731122655202981</v>
      </c>
      <c r="D212"/>
      <c r="E212"/>
      <c r="F212"/>
      <c r="G212"/>
      <c r="H212"/>
      <c r="I212"/>
    </row>
    <row r="213" spans="1:9" x14ac:dyDescent="0.25">
      <c r="A213" s="11">
        <v>39</v>
      </c>
      <c r="B213" s="11">
        <v>13.626781871121555</v>
      </c>
      <c r="C213" s="11">
        <v>0.1438718561000325</v>
      </c>
      <c r="D213"/>
      <c r="E213"/>
      <c r="F213"/>
      <c r="G213"/>
      <c r="H213"/>
      <c r="I213"/>
    </row>
    <row r="214" spans="1:9" x14ac:dyDescent="0.25">
      <c r="A214" s="11">
        <v>40</v>
      </c>
      <c r="B214" s="11">
        <v>13.589333407327205</v>
      </c>
      <c r="C214" s="11">
        <v>0.84830072755287489</v>
      </c>
      <c r="D214"/>
      <c r="E214"/>
      <c r="F214"/>
      <c r="G214"/>
      <c r="H214"/>
      <c r="I214"/>
    </row>
    <row r="215" spans="1:9" x14ac:dyDescent="0.25">
      <c r="A215" s="11">
        <v>41</v>
      </c>
      <c r="B215" s="11">
        <v>13.551884943532855</v>
      </c>
      <c r="C215" s="11">
        <v>0.43445358712638615</v>
      </c>
      <c r="D215"/>
      <c r="E215"/>
      <c r="F215"/>
      <c r="G215"/>
      <c r="H215"/>
      <c r="I215"/>
    </row>
    <row r="216" spans="1:9" x14ac:dyDescent="0.25">
      <c r="A216" s="11">
        <v>42</v>
      </c>
      <c r="B216" s="11">
        <v>13.514436479738505</v>
      </c>
      <c r="C216" s="11">
        <v>0.73728318407552784</v>
      </c>
      <c r="D216"/>
      <c r="E216"/>
      <c r="F216"/>
      <c r="G216"/>
      <c r="H216"/>
      <c r="I216"/>
    </row>
    <row r="217" spans="1:9" x14ac:dyDescent="0.25">
      <c r="A217" s="11">
        <v>43</v>
      </c>
      <c r="B217" s="11">
        <v>13.476988015944155</v>
      </c>
      <c r="C217" s="11">
        <v>-0.73444565036117737</v>
      </c>
      <c r="D217"/>
      <c r="E217"/>
      <c r="F217"/>
      <c r="G217"/>
      <c r="H217"/>
      <c r="I217"/>
    </row>
    <row r="218" spans="1:9" x14ac:dyDescent="0.25">
      <c r="A218" s="11">
        <v>44</v>
      </c>
      <c r="B218" s="11">
        <v>13.439539552149807</v>
      </c>
      <c r="C218" s="11">
        <v>-0.35553596942525267</v>
      </c>
      <c r="D218"/>
      <c r="E218"/>
      <c r="F218"/>
      <c r="G218"/>
      <c r="H218"/>
      <c r="I218"/>
    </row>
    <row r="219" spans="1:9" x14ac:dyDescent="0.25">
      <c r="A219" s="11">
        <v>45</v>
      </c>
      <c r="B219" s="11">
        <v>13.402091088355457</v>
      </c>
      <c r="C219" s="11">
        <v>-0.66416876196210595</v>
      </c>
      <c r="D219"/>
      <c r="E219"/>
      <c r="F219"/>
      <c r="G219"/>
      <c r="H219"/>
      <c r="I219"/>
    </row>
    <row r="220" spans="1:9" x14ac:dyDescent="0.25">
      <c r="A220" s="11">
        <v>46</v>
      </c>
      <c r="B220" s="11">
        <v>13.364642624561107</v>
      </c>
      <c r="C220" s="11">
        <v>0.14274118069595332</v>
      </c>
      <c r="D220"/>
      <c r="E220"/>
      <c r="F220"/>
      <c r="G220"/>
      <c r="H220"/>
      <c r="I220"/>
    </row>
    <row r="221" spans="1:9" x14ac:dyDescent="0.25">
      <c r="A221" s="11">
        <v>47</v>
      </c>
      <c r="B221" s="11">
        <v>13.327194160766757</v>
      </c>
      <c r="C221" s="11">
        <v>-0.41293188876434428</v>
      </c>
      <c r="D221"/>
      <c r="E221"/>
      <c r="F221"/>
      <c r="G221"/>
      <c r="H221"/>
      <c r="I221"/>
    </row>
    <row r="222" spans="1:9" x14ac:dyDescent="0.25">
      <c r="A222" s="11">
        <v>48</v>
      </c>
      <c r="B222" s="11">
        <v>13.289745696972407</v>
      </c>
      <c r="C222" s="11">
        <v>-0.33073468513321735</v>
      </c>
      <c r="D222"/>
      <c r="E222"/>
      <c r="F222"/>
      <c r="G222"/>
      <c r="H222"/>
      <c r="I222"/>
    </row>
    <row r="223" spans="1:9" x14ac:dyDescent="0.25">
      <c r="A223" s="11">
        <v>49</v>
      </c>
      <c r="B223" s="11">
        <v>13.252297233178059</v>
      </c>
      <c r="C223" s="11">
        <v>-1.8931532479740554</v>
      </c>
      <c r="D223"/>
      <c r="E223"/>
      <c r="F223"/>
      <c r="G223"/>
      <c r="H223"/>
      <c r="I223"/>
    </row>
    <row r="224" spans="1:9" x14ac:dyDescent="0.25">
      <c r="A224" s="11">
        <v>50</v>
      </c>
      <c r="B224" s="11">
        <v>13.214848769383709</v>
      </c>
      <c r="C224" s="11">
        <v>-0.19949179602159361</v>
      </c>
      <c r="D224"/>
      <c r="E224"/>
      <c r="F224"/>
      <c r="G224"/>
      <c r="H224"/>
      <c r="I224"/>
    </row>
    <row r="225" spans="1:9" x14ac:dyDescent="0.25">
      <c r="A225" s="11">
        <v>51</v>
      </c>
      <c r="B225" s="11">
        <v>13.177400305589359</v>
      </c>
      <c r="C225" s="11">
        <v>-8.4208959116903515E-2</v>
      </c>
      <c r="D225"/>
      <c r="E225"/>
      <c r="F225"/>
      <c r="G225"/>
      <c r="H225"/>
      <c r="I225"/>
    </row>
    <row r="226" spans="1:9" x14ac:dyDescent="0.25">
      <c r="A226" s="11">
        <v>52</v>
      </c>
      <c r="B226" s="11">
        <v>13.139951841795009</v>
      </c>
      <c r="C226" s="11">
        <v>-1.2729091094928329</v>
      </c>
      <c r="D226"/>
      <c r="E226"/>
      <c r="F226"/>
      <c r="G226"/>
      <c r="H226"/>
      <c r="I226"/>
    </row>
    <row r="227" spans="1:9" x14ac:dyDescent="0.25">
      <c r="A227" s="11">
        <v>53</v>
      </c>
      <c r="B227" s="11">
        <v>13.102503378000661</v>
      </c>
      <c r="C227" s="11">
        <v>-0.5863652005650728</v>
      </c>
      <c r="D227"/>
      <c r="E227"/>
      <c r="F227"/>
      <c r="G227"/>
      <c r="H227"/>
      <c r="I227"/>
    </row>
    <row r="228" spans="1:9" x14ac:dyDescent="0.25">
      <c r="A228" s="11">
        <v>54</v>
      </c>
      <c r="B228" s="11">
        <v>13.065054914206311</v>
      </c>
      <c r="C228" s="11">
        <v>-1.3223264684064571</v>
      </c>
      <c r="D228"/>
      <c r="E228"/>
      <c r="F228"/>
      <c r="G228"/>
      <c r="H228"/>
      <c r="I228"/>
    </row>
    <row r="229" spans="1:9" x14ac:dyDescent="0.25">
      <c r="A229" s="11">
        <v>55</v>
      </c>
      <c r="B229" s="11">
        <v>13.027606450411961</v>
      </c>
      <c r="C229" s="11">
        <v>-1.2179320446189497</v>
      </c>
      <c r="D229"/>
      <c r="E229"/>
      <c r="F229"/>
      <c r="G229"/>
      <c r="H229"/>
      <c r="I229"/>
    </row>
    <row r="230" spans="1:9" x14ac:dyDescent="0.25">
      <c r="A230" s="11">
        <v>56</v>
      </c>
      <c r="B230" s="11">
        <v>12.990157986617611</v>
      </c>
      <c r="C230" s="11">
        <v>-1.2298140863370577</v>
      </c>
      <c r="D230"/>
      <c r="E230"/>
      <c r="F230"/>
      <c r="G230"/>
      <c r="H230"/>
      <c r="I230"/>
    </row>
    <row r="231" spans="1:9" x14ac:dyDescent="0.25">
      <c r="A231" s="11">
        <v>57</v>
      </c>
      <c r="B231" s="11">
        <v>12.952709522823262</v>
      </c>
      <c r="C231" s="11">
        <v>-1.5786708742677504</v>
      </c>
      <c r="D231"/>
      <c r="E231"/>
      <c r="F231"/>
      <c r="G231"/>
      <c r="H231"/>
      <c r="I231"/>
    </row>
    <row r="232" spans="1:9" x14ac:dyDescent="0.25">
      <c r="A232" s="11">
        <v>58</v>
      </c>
      <c r="B232" s="11">
        <v>12.915261059028913</v>
      </c>
      <c r="C232" s="11">
        <v>-2.2368387478955221</v>
      </c>
      <c r="D232"/>
      <c r="E232"/>
      <c r="F232"/>
      <c r="G232"/>
      <c r="H232"/>
      <c r="I232"/>
    </row>
    <row r="233" spans="1:9" x14ac:dyDescent="0.25">
      <c r="A233" s="11">
        <v>59</v>
      </c>
      <c r="B233" s="11">
        <v>12.877812595234563</v>
      </c>
      <c r="C233" s="11">
        <v>-1.7291685742261915</v>
      </c>
      <c r="D233"/>
      <c r="E233"/>
      <c r="F233"/>
      <c r="G233"/>
      <c r="H233"/>
      <c r="I233"/>
    </row>
    <row r="234" spans="1:9" x14ac:dyDescent="0.25">
      <c r="A234" s="11">
        <v>60</v>
      </c>
      <c r="B234" s="11">
        <v>12.840364131440213</v>
      </c>
      <c r="C234" s="11">
        <v>-1.7466003019605445</v>
      </c>
      <c r="D234"/>
      <c r="E234"/>
      <c r="F234"/>
      <c r="G234"/>
      <c r="H234"/>
      <c r="I234"/>
    </row>
    <row r="235" spans="1:9" x14ac:dyDescent="0.25">
      <c r="A235" s="11">
        <v>61</v>
      </c>
      <c r="B235" s="11">
        <v>12.802915667645863</v>
      </c>
      <c r="C235" s="11">
        <v>-1.2659106830416675</v>
      </c>
      <c r="D235"/>
      <c r="E235"/>
      <c r="F235"/>
      <c r="G235"/>
      <c r="H235"/>
      <c r="I235"/>
    </row>
    <row r="236" spans="1:9" x14ac:dyDescent="0.25">
      <c r="A236" s="11">
        <v>62</v>
      </c>
      <c r="B236" s="11">
        <v>12.765467203851514</v>
      </c>
      <c r="C236" s="11">
        <v>-0.87434598229714133</v>
      </c>
      <c r="D236"/>
      <c r="E236"/>
      <c r="F236"/>
      <c r="G236"/>
      <c r="H236"/>
      <c r="I236"/>
    </row>
    <row r="237" spans="1:9" x14ac:dyDescent="0.25">
      <c r="A237" s="11">
        <v>63</v>
      </c>
      <c r="B237" s="11">
        <v>12.728018740057164</v>
      </c>
      <c r="C237" s="11">
        <v>-1.2531234448832596</v>
      </c>
      <c r="D237"/>
      <c r="E237"/>
      <c r="F237"/>
      <c r="G237"/>
      <c r="H237"/>
      <c r="I237"/>
    </row>
    <row r="238" spans="1:9" x14ac:dyDescent="0.25">
      <c r="A238" s="11">
        <v>64</v>
      </c>
      <c r="B238" s="11">
        <v>12.690570276262815</v>
      </c>
      <c r="C238" s="11">
        <v>-0.8740682891398972</v>
      </c>
      <c r="D238"/>
      <c r="E238"/>
      <c r="F238"/>
      <c r="G238"/>
      <c r="H238"/>
      <c r="I238"/>
    </row>
    <row r="239" spans="1:9" x14ac:dyDescent="0.25">
      <c r="A239" s="11">
        <v>65</v>
      </c>
      <c r="B239" s="11">
        <v>12.653121812468465</v>
      </c>
      <c r="C239" s="11">
        <v>-0.56960029453122552</v>
      </c>
      <c r="D239"/>
      <c r="E239"/>
      <c r="F239"/>
      <c r="G239"/>
      <c r="H239"/>
      <c r="I239"/>
    </row>
    <row r="240" spans="1:9" x14ac:dyDescent="0.25">
      <c r="A240" s="11">
        <v>66</v>
      </c>
      <c r="B240" s="11">
        <v>12.615673348674115</v>
      </c>
      <c r="C240" s="11">
        <v>-1.8727847275199299</v>
      </c>
      <c r="D240"/>
      <c r="E240"/>
      <c r="F240"/>
      <c r="G240"/>
      <c r="H240"/>
      <c r="I240"/>
    </row>
    <row r="241" spans="1:9" x14ac:dyDescent="0.25">
      <c r="A241" s="11">
        <v>67</v>
      </c>
      <c r="B241" s="11">
        <v>12.578224884879766</v>
      </c>
      <c r="C241" s="11">
        <v>-0.38612794845963094</v>
      </c>
      <c r="D241"/>
      <c r="E241"/>
      <c r="F241"/>
      <c r="G241"/>
      <c r="H241"/>
      <c r="I241"/>
    </row>
    <row r="242" spans="1:9" x14ac:dyDescent="0.25">
      <c r="A242" s="11">
        <v>68</v>
      </c>
      <c r="B242" s="11">
        <v>12.540776421085416</v>
      </c>
      <c r="C242" s="11">
        <v>0.26181625353542159</v>
      </c>
      <c r="D242"/>
      <c r="E242"/>
      <c r="F242"/>
      <c r="G242"/>
      <c r="H242"/>
      <c r="I242"/>
    </row>
    <row r="243" spans="1:9" x14ac:dyDescent="0.25">
      <c r="A243" s="11">
        <v>69</v>
      </c>
      <c r="B243" s="11">
        <v>12.503327957291066</v>
      </c>
      <c r="C243" s="11">
        <v>0.63400429857664697</v>
      </c>
      <c r="D243"/>
      <c r="E243"/>
      <c r="F243"/>
      <c r="G243"/>
      <c r="H243"/>
      <c r="I243"/>
    </row>
    <row r="244" spans="1:9" x14ac:dyDescent="0.25">
      <c r="A244" s="11">
        <v>70</v>
      </c>
      <c r="B244" s="11">
        <v>12.465879493496717</v>
      </c>
      <c r="C244" s="11">
        <v>-0.28711524367294849</v>
      </c>
      <c r="D244"/>
      <c r="E244"/>
      <c r="F244"/>
      <c r="G244"/>
      <c r="H244"/>
      <c r="I244"/>
    </row>
    <row r="245" spans="1:9" x14ac:dyDescent="0.25">
      <c r="A245" s="11">
        <v>71</v>
      </c>
      <c r="B245" s="11">
        <v>12.428431029702367</v>
      </c>
      <c r="C245" s="11">
        <v>-0.43787618705951914</v>
      </c>
      <c r="D245"/>
      <c r="E245"/>
      <c r="F245"/>
      <c r="G245"/>
      <c r="H245"/>
      <c r="I245"/>
    </row>
    <row r="246" spans="1:9" x14ac:dyDescent="0.25">
      <c r="A246" s="11">
        <v>72</v>
      </c>
      <c r="B246" s="11">
        <v>12.390982565908018</v>
      </c>
      <c r="C246" s="11">
        <v>0.26046011497028232</v>
      </c>
      <c r="D246"/>
      <c r="E246"/>
      <c r="F246"/>
      <c r="G246"/>
      <c r="H246"/>
      <c r="I246"/>
    </row>
    <row r="247" spans="1:9" x14ac:dyDescent="0.25">
      <c r="A247" s="11">
        <v>73</v>
      </c>
      <c r="B247" s="11">
        <v>12.353534102113668</v>
      </c>
      <c r="C247" s="11">
        <v>-0.42072665960282407</v>
      </c>
      <c r="D247"/>
      <c r="E247"/>
      <c r="F247"/>
      <c r="G247"/>
      <c r="H247"/>
      <c r="I247"/>
    </row>
    <row r="248" spans="1:9" x14ac:dyDescent="0.25">
      <c r="A248" s="11">
        <v>74</v>
      </c>
      <c r="B248" s="11">
        <v>12.316085638319318</v>
      </c>
      <c r="C248" s="11">
        <v>-0.56620005623060443</v>
      </c>
      <c r="D248"/>
      <c r="E248"/>
      <c r="F248"/>
      <c r="G248"/>
      <c r="H248"/>
      <c r="I248"/>
    </row>
    <row r="249" spans="1:9" x14ac:dyDescent="0.25">
      <c r="A249" s="11">
        <v>75</v>
      </c>
      <c r="B249" s="11">
        <v>12.27863717452497</v>
      </c>
      <c r="C249" s="11">
        <v>-0.20282231271998796</v>
      </c>
      <c r="D249"/>
      <c r="E249"/>
      <c r="F249"/>
      <c r="G249"/>
      <c r="H249"/>
      <c r="I249"/>
    </row>
    <row r="250" spans="1:9" x14ac:dyDescent="0.25">
      <c r="A250" s="11">
        <v>76</v>
      </c>
      <c r="B250" s="11">
        <v>12.241188710730619</v>
      </c>
      <c r="C250" s="11">
        <v>-1.5234337283554442</v>
      </c>
      <c r="D250"/>
      <c r="E250"/>
      <c r="F250"/>
      <c r="G250"/>
      <c r="H250"/>
      <c r="I250"/>
    </row>
    <row r="251" spans="1:9" x14ac:dyDescent="0.25">
      <c r="A251" s="11">
        <v>77</v>
      </c>
      <c r="B251" s="11">
        <v>12.20374024693627</v>
      </c>
      <c r="C251" s="11">
        <v>-0.48476300751225487</v>
      </c>
      <c r="D251"/>
      <c r="E251"/>
      <c r="F251"/>
      <c r="G251"/>
      <c r="H251"/>
      <c r="I251"/>
    </row>
    <row r="252" spans="1:9" x14ac:dyDescent="0.25">
      <c r="A252" s="11">
        <v>78</v>
      </c>
      <c r="B252" s="11">
        <v>12.16629178314192</v>
      </c>
      <c r="C252" s="11">
        <v>-0.7943850679623683</v>
      </c>
      <c r="D252"/>
      <c r="E252"/>
      <c r="F252"/>
      <c r="G252"/>
      <c r="H252"/>
      <c r="I252"/>
    </row>
    <row r="253" spans="1:9" x14ac:dyDescent="0.25">
      <c r="A253" s="11">
        <v>79</v>
      </c>
      <c r="B253" s="11">
        <v>12.12884331934757</v>
      </c>
      <c r="C253" s="11">
        <v>-1.1471344192450648</v>
      </c>
      <c r="D253"/>
      <c r="E253"/>
      <c r="F253"/>
      <c r="G253"/>
      <c r="H253"/>
      <c r="I253"/>
    </row>
    <row r="254" spans="1:9" x14ac:dyDescent="0.25">
      <c r="A254" s="11">
        <v>80</v>
      </c>
      <c r="B254" s="11">
        <v>12.091394855553222</v>
      </c>
      <c r="C254" s="11">
        <v>-1.363215506167025</v>
      </c>
      <c r="D254"/>
      <c r="E254"/>
      <c r="F254"/>
      <c r="G254"/>
      <c r="H254"/>
      <c r="I254"/>
    </row>
    <row r="255" spans="1:9" x14ac:dyDescent="0.25">
      <c r="A255" s="11">
        <v>81</v>
      </c>
      <c r="B255" s="11">
        <v>12.053946391758872</v>
      </c>
      <c r="C255" s="11">
        <v>-1.0362128893802449</v>
      </c>
      <c r="D255"/>
      <c r="E255"/>
      <c r="F255"/>
      <c r="G255"/>
      <c r="H255"/>
      <c r="I255"/>
    </row>
    <row r="256" spans="1:9" x14ac:dyDescent="0.25">
      <c r="A256" s="11">
        <v>82</v>
      </c>
      <c r="B256" s="11">
        <v>12.016497927964522</v>
      </c>
      <c r="C256" s="11">
        <v>-1.222063978387574</v>
      </c>
      <c r="D256"/>
      <c r="E256"/>
      <c r="F256"/>
      <c r="G256"/>
      <c r="H256"/>
      <c r="I256"/>
    </row>
    <row r="257" spans="1:9" x14ac:dyDescent="0.25">
      <c r="A257" s="11">
        <v>83</v>
      </c>
      <c r="B257" s="11">
        <v>11.979049464170172</v>
      </c>
      <c r="C257" s="11">
        <v>-1.6614217166661938</v>
      </c>
      <c r="D257"/>
      <c r="E257"/>
      <c r="F257"/>
      <c r="G257"/>
      <c r="H257"/>
      <c r="I257"/>
    </row>
    <row r="258" spans="1:9" x14ac:dyDescent="0.25">
      <c r="A258" s="11">
        <v>84</v>
      </c>
      <c r="B258" s="11">
        <v>11.941601000375822</v>
      </c>
      <c r="C258" s="11">
        <v>-1.3243666050502245</v>
      </c>
      <c r="D258"/>
      <c r="E258"/>
      <c r="F258"/>
      <c r="G258"/>
      <c r="H258"/>
      <c r="I258"/>
    </row>
    <row r="259" spans="1:9" x14ac:dyDescent="0.25">
      <c r="A259" s="11">
        <v>85</v>
      </c>
      <c r="B259" s="11">
        <v>11.904152536581474</v>
      </c>
      <c r="C259" s="11">
        <v>-0.63576048928806728</v>
      </c>
      <c r="D259"/>
      <c r="E259"/>
      <c r="F259"/>
      <c r="G259"/>
      <c r="H259"/>
      <c r="I259"/>
    </row>
    <row r="260" spans="1:9" x14ac:dyDescent="0.25">
      <c r="A260" s="11">
        <v>86</v>
      </c>
      <c r="B260" s="11">
        <v>11.866704072787124</v>
      </c>
      <c r="C260" s="11">
        <v>-0.8917313650194103</v>
      </c>
      <c r="D260"/>
      <c r="E260"/>
      <c r="F260"/>
      <c r="G260"/>
      <c r="H260"/>
      <c r="I260"/>
    </row>
    <row r="261" spans="1:9" x14ac:dyDescent="0.25">
      <c r="A261" s="11">
        <v>87</v>
      </c>
      <c r="B261" s="11">
        <v>11.829255608992774</v>
      </c>
      <c r="C261" s="11">
        <v>-0.4771687349555549</v>
      </c>
      <c r="D261"/>
      <c r="E261"/>
      <c r="F261"/>
      <c r="G261"/>
      <c r="H261"/>
      <c r="I261"/>
    </row>
    <row r="262" spans="1:9" x14ac:dyDescent="0.25">
      <c r="A262" s="11">
        <v>88</v>
      </c>
      <c r="B262" s="11">
        <v>11.791807145198424</v>
      </c>
      <c r="C262" s="11">
        <v>-0.8383976173813803</v>
      </c>
      <c r="D262"/>
      <c r="E262"/>
      <c r="F262"/>
      <c r="G262"/>
      <c r="H262"/>
      <c r="I262"/>
    </row>
    <row r="263" spans="1:9" x14ac:dyDescent="0.25">
      <c r="A263" s="11">
        <v>89</v>
      </c>
      <c r="B263" s="11">
        <v>11.754358681404074</v>
      </c>
      <c r="C263" s="11">
        <v>-0.73890354084343457</v>
      </c>
      <c r="D263"/>
      <c r="E263"/>
      <c r="F263"/>
      <c r="G263"/>
      <c r="H263"/>
      <c r="I263"/>
    </row>
    <row r="264" spans="1:9" x14ac:dyDescent="0.25">
      <c r="A264" s="11">
        <v>90</v>
      </c>
      <c r="B264" s="11">
        <v>11.716910217609726</v>
      </c>
      <c r="C264" s="11">
        <v>-0.31307819086433675</v>
      </c>
      <c r="D264"/>
      <c r="E264"/>
      <c r="F264"/>
      <c r="G264"/>
      <c r="H264"/>
      <c r="I264"/>
    </row>
    <row r="265" spans="1:9" x14ac:dyDescent="0.25">
      <c r="A265" s="11">
        <v>91</v>
      </c>
      <c r="B265" s="11">
        <v>11.679461753815376</v>
      </c>
      <c r="C265" s="11">
        <v>0.21937621386739892</v>
      </c>
      <c r="D265"/>
      <c r="E265"/>
      <c r="F265"/>
      <c r="G265"/>
      <c r="H265"/>
      <c r="I265"/>
    </row>
    <row r="266" spans="1:9" x14ac:dyDescent="0.25">
      <c r="A266" s="11">
        <v>92</v>
      </c>
      <c r="B266" s="11">
        <v>11.642013290021026</v>
      </c>
      <c r="C266" s="11">
        <v>-0.43325675069102232</v>
      </c>
      <c r="D266"/>
      <c r="E266"/>
      <c r="F266"/>
      <c r="G266"/>
      <c r="H266"/>
      <c r="I266"/>
    </row>
    <row r="267" spans="1:9" x14ac:dyDescent="0.25">
      <c r="A267" s="11">
        <v>93</v>
      </c>
      <c r="B267" s="11">
        <v>11.604564826226676</v>
      </c>
      <c r="C267" s="11">
        <v>-0.45369197096093217</v>
      </c>
      <c r="D267"/>
      <c r="E267"/>
      <c r="F267"/>
      <c r="G267"/>
      <c r="H267"/>
      <c r="I267"/>
    </row>
    <row r="268" spans="1:9" x14ac:dyDescent="0.25">
      <c r="A268" s="11">
        <v>94</v>
      </c>
      <c r="B268" s="11">
        <v>11.567116362432326</v>
      </c>
      <c r="C268" s="11">
        <v>-0.70968773608993274</v>
      </c>
      <c r="D268"/>
      <c r="E268"/>
      <c r="F268"/>
      <c r="G268"/>
      <c r="H268"/>
      <c r="I268"/>
    </row>
    <row r="269" spans="1:9" x14ac:dyDescent="0.25">
      <c r="A269" s="11">
        <v>95</v>
      </c>
      <c r="B269" s="11">
        <v>11.529667898637978</v>
      </c>
      <c r="C269" s="11">
        <v>0.31753932328640389</v>
      </c>
      <c r="D269"/>
      <c r="E269"/>
      <c r="F269"/>
      <c r="G269"/>
      <c r="H269"/>
      <c r="I269"/>
    </row>
    <row r="270" spans="1:9" x14ac:dyDescent="0.25">
      <c r="A270" s="11">
        <v>96</v>
      </c>
      <c r="B270" s="11">
        <v>11.492219434843628</v>
      </c>
      <c r="C270" s="11">
        <v>-0.10482159115191969</v>
      </c>
      <c r="D270"/>
      <c r="E270"/>
      <c r="F270"/>
      <c r="G270"/>
      <c r="H270"/>
      <c r="I270"/>
    </row>
    <row r="271" spans="1:9" x14ac:dyDescent="0.25">
      <c r="A271" s="11">
        <v>97</v>
      </c>
      <c r="B271" s="11">
        <v>11.454770971049278</v>
      </c>
      <c r="C271" s="11">
        <v>0.77313971669210524</v>
      </c>
      <c r="D271"/>
      <c r="E271"/>
      <c r="F271"/>
      <c r="G271"/>
      <c r="H271"/>
      <c r="I271"/>
    </row>
    <row r="272" spans="1:9" x14ac:dyDescent="0.25">
      <c r="A272" s="11">
        <v>98</v>
      </c>
      <c r="B272" s="11">
        <v>11.41732250725493</v>
      </c>
      <c r="C272" s="11">
        <v>2.185018144619022E-3</v>
      </c>
      <c r="D272"/>
      <c r="E272"/>
      <c r="F272"/>
      <c r="G272"/>
      <c r="H272"/>
      <c r="I272"/>
    </row>
    <row r="273" spans="1:9" x14ac:dyDescent="0.25">
      <c r="A273" s="11">
        <v>99</v>
      </c>
      <c r="B273" s="11">
        <v>11.37987404346058</v>
      </c>
      <c r="C273" s="11">
        <v>0.73388048766521408</v>
      </c>
      <c r="D273"/>
      <c r="E273"/>
      <c r="F273"/>
      <c r="G273"/>
      <c r="H273"/>
      <c r="I273"/>
    </row>
    <row r="274" spans="1:9" x14ac:dyDescent="0.25">
      <c r="A274" s="11">
        <v>100</v>
      </c>
      <c r="B274" s="11">
        <v>11.34242557966623</v>
      </c>
      <c r="C274" s="11">
        <v>0.60027021835077399</v>
      </c>
      <c r="D274"/>
      <c r="E274"/>
      <c r="F274"/>
      <c r="G274"/>
      <c r="H274"/>
      <c r="I274"/>
    </row>
    <row r="275" spans="1:9" x14ac:dyDescent="0.25">
      <c r="A275" s="11">
        <v>101</v>
      </c>
      <c r="B275" s="11">
        <v>11.30497711587188</v>
      </c>
      <c r="C275" s="11">
        <v>0.54824268931927911</v>
      </c>
      <c r="D275"/>
      <c r="E275"/>
      <c r="F275"/>
      <c r="G275"/>
      <c r="H275"/>
      <c r="I275"/>
    </row>
    <row r="276" spans="1:9" x14ac:dyDescent="0.25">
      <c r="A276" s="11">
        <v>102</v>
      </c>
      <c r="B276" s="11">
        <v>11.26752865207753</v>
      </c>
      <c r="C276" s="11">
        <v>0.29791937717057237</v>
      </c>
      <c r="D276"/>
      <c r="E276"/>
      <c r="F276"/>
      <c r="G276"/>
      <c r="H276"/>
      <c r="I276"/>
    </row>
    <row r="277" spans="1:9" x14ac:dyDescent="0.25">
      <c r="A277" s="11">
        <v>103</v>
      </c>
      <c r="B277" s="11">
        <v>11.230080188283182</v>
      </c>
      <c r="C277" s="11">
        <v>1.2124720928682127</v>
      </c>
      <c r="D277"/>
      <c r="E277"/>
      <c r="F277"/>
      <c r="G277"/>
      <c r="H277"/>
      <c r="I277"/>
    </row>
    <row r="278" spans="1:9" x14ac:dyDescent="0.25">
      <c r="A278" s="11">
        <v>104</v>
      </c>
      <c r="B278" s="11">
        <v>11.192631724488832</v>
      </c>
      <c r="C278" s="11">
        <v>0.54760877335726654</v>
      </c>
      <c r="D278"/>
      <c r="E278"/>
      <c r="F278"/>
      <c r="G278"/>
      <c r="H278"/>
      <c r="I278"/>
    </row>
    <row r="279" spans="1:9" x14ac:dyDescent="0.25">
      <c r="A279" s="11">
        <v>105</v>
      </c>
      <c r="B279" s="11">
        <v>11.155183260694482</v>
      </c>
      <c r="C279" s="11">
        <v>1.2259587910017142</v>
      </c>
      <c r="D279"/>
      <c r="E279"/>
      <c r="F279"/>
      <c r="G279"/>
      <c r="H279"/>
      <c r="I279"/>
    </row>
    <row r="280" spans="1:9" x14ac:dyDescent="0.25">
      <c r="A280" s="11">
        <v>106</v>
      </c>
      <c r="B280" s="11">
        <v>11.117734796900132</v>
      </c>
      <c r="C280" s="11">
        <v>1.207846884983061</v>
      </c>
      <c r="D280"/>
      <c r="E280"/>
      <c r="F280"/>
      <c r="G280"/>
      <c r="H280"/>
      <c r="I280"/>
    </row>
    <row r="281" spans="1:9" x14ac:dyDescent="0.25">
      <c r="A281" s="11">
        <v>107</v>
      </c>
      <c r="B281" s="11">
        <v>11.080286333105782</v>
      </c>
      <c r="C281" s="11">
        <v>1.0509116585467808</v>
      </c>
      <c r="D281"/>
      <c r="E281"/>
      <c r="F281"/>
      <c r="G281"/>
      <c r="H281"/>
      <c r="I281"/>
    </row>
    <row r="282" spans="1:9" x14ac:dyDescent="0.25">
      <c r="A282" s="11">
        <v>108</v>
      </c>
      <c r="B282" s="11">
        <v>11.042837869311434</v>
      </c>
      <c r="C282" s="11">
        <v>1.0903852767075399</v>
      </c>
      <c r="D282"/>
      <c r="E282"/>
      <c r="F282"/>
      <c r="G282"/>
      <c r="H282"/>
      <c r="I282"/>
    </row>
    <row r="283" spans="1:9" x14ac:dyDescent="0.25">
      <c r="A283" s="11">
        <v>109</v>
      </c>
      <c r="B283" s="11">
        <v>11.005389405517084</v>
      </c>
      <c r="C283" s="11">
        <v>1.5543983557706031</v>
      </c>
      <c r="D283"/>
      <c r="E283"/>
      <c r="F283"/>
      <c r="G283"/>
      <c r="H283"/>
      <c r="I283"/>
    </row>
    <row r="284" spans="1:9" x14ac:dyDescent="0.25">
      <c r="A284" s="11">
        <v>110</v>
      </c>
      <c r="B284" s="11">
        <v>10.967940941722734</v>
      </c>
      <c r="C284" s="11">
        <v>0.52361184069266464</v>
      </c>
      <c r="D284"/>
      <c r="E284"/>
      <c r="F284"/>
      <c r="G284"/>
      <c r="H284"/>
      <c r="I284"/>
    </row>
    <row r="285" spans="1:9" x14ac:dyDescent="0.25">
      <c r="A285" s="11">
        <v>111</v>
      </c>
      <c r="B285" s="11">
        <v>10.930492477928386</v>
      </c>
      <c r="C285" s="11">
        <v>1.0106951428907074</v>
      </c>
      <c r="D285"/>
      <c r="E285"/>
      <c r="F285"/>
      <c r="G285"/>
      <c r="H285"/>
      <c r="I285"/>
    </row>
    <row r="286" spans="1:9" x14ac:dyDescent="0.25">
      <c r="A286" s="11">
        <v>112</v>
      </c>
      <c r="B286" s="11">
        <v>10.893044014134034</v>
      </c>
      <c r="C286" s="11">
        <v>1.1300044266641365</v>
      </c>
      <c r="D286"/>
      <c r="E286"/>
      <c r="F286"/>
      <c r="G286"/>
      <c r="H286"/>
      <c r="I286"/>
    </row>
    <row r="287" spans="1:9" x14ac:dyDescent="0.25">
      <c r="A287" s="11">
        <v>113</v>
      </c>
      <c r="B287" s="11">
        <v>10.855595550339686</v>
      </c>
      <c r="C287" s="11">
        <v>1.4106770569913376</v>
      </c>
      <c r="D287"/>
      <c r="E287"/>
      <c r="F287"/>
      <c r="G287"/>
      <c r="H287"/>
      <c r="I287"/>
    </row>
    <row r="288" spans="1:9" x14ac:dyDescent="0.25">
      <c r="A288" s="11">
        <v>114</v>
      </c>
      <c r="B288" s="11">
        <v>10.818147086545336</v>
      </c>
      <c r="C288" s="11">
        <v>1.0302708987257585</v>
      </c>
      <c r="D288"/>
      <c r="E288"/>
      <c r="F288"/>
      <c r="G288"/>
      <c r="H288"/>
      <c r="I288"/>
    </row>
    <row r="289" spans="1:9" x14ac:dyDescent="0.25">
      <c r="A289" s="11">
        <v>115</v>
      </c>
      <c r="B289" s="11">
        <v>10.780698622750986</v>
      </c>
      <c r="C289" s="11">
        <v>1.6668754404792292</v>
      </c>
      <c r="D289"/>
      <c r="E289"/>
      <c r="F289"/>
      <c r="G289"/>
      <c r="H289"/>
      <c r="I289"/>
    </row>
    <row r="290" spans="1:9" x14ac:dyDescent="0.25">
      <c r="A290" s="11">
        <v>116</v>
      </c>
      <c r="B290" s="11">
        <v>10.743250158956638</v>
      </c>
      <c r="C290" s="11">
        <v>0.4130965210330686</v>
      </c>
      <c r="D290"/>
      <c r="E290"/>
      <c r="F290"/>
      <c r="G290"/>
      <c r="H290"/>
      <c r="I290"/>
    </row>
    <row r="291" spans="1:9" x14ac:dyDescent="0.25">
      <c r="A291" s="11">
        <v>117</v>
      </c>
      <c r="B291" s="11">
        <v>10.705801695162286</v>
      </c>
      <c r="C291" s="11">
        <v>7.0195444650131833E-2</v>
      </c>
      <c r="D291"/>
      <c r="E291"/>
      <c r="F291"/>
      <c r="G291"/>
      <c r="H291"/>
      <c r="I291"/>
    </row>
    <row r="292" spans="1:9" x14ac:dyDescent="0.25">
      <c r="A292" s="11">
        <v>118</v>
      </c>
      <c r="B292" s="11">
        <v>10.668353231367938</v>
      </c>
      <c r="C292" s="11">
        <v>0.23141146524167766</v>
      </c>
      <c r="D292"/>
      <c r="E292"/>
      <c r="F292"/>
      <c r="G292"/>
      <c r="H292"/>
      <c r="I292"/>
    </row>
    <row r="293" spans="1:9" x14ac:dyDescent="0.25">
      <c r="A293" s="11">
        <v>119</v>
      </c>
      <c r="B293" s="11">
        <v>10.630904767573588</v>
      </c>
      <c r="C293" s="11">
        <v>1.1831151909870652</v>
      </c>
      <c r="D293"/>
      <c r="E293"/>
      <c r="F293"/>
      <c r="G293"/>
      <c r="H293"/>
      <c r="I293"/>
    </row>
    <row r="294" spans="1:9" ht="15.75" thickBot="1" x14ac:dyDescent="0.3">
      <c r="A294" s="12">
        <v>120</v>
      </c>
      <c r="B294" s="11">
        <v>10.593456303779238</v>
      </c>
      <c r="C294" s="11">
        <v>1.3170313226238992</v>
      </c>
      <c r="D294"/>
      <c r="E294"/>
      <c r="F294"/>
      <c r="G294"/>
      <c r="H294"/>
      <c r="I294"/>
    </row>
  </sheetData>
  <mergeCells count="3">
    <mergeCell ref="A1:L1"/>
    <mergeCell ref="A150:F150"/>
    <mergeCell ref="P2:R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6"/>
  <sheetViews>
    <sheetView tabSelected="1" workbookViewId="0">
      <selection activeCell="D9" sqref="D9"/>
    </sheetView>
  </sheetViews>
  <sheetFormatPr baseColWidth="10" defaultRowHeight="15" x14ac:dyDescent="0.25"/>
  <cols>
    <col min="2" max="3" width="16.85546875" style="38" customWidth="1"/>
    <col min="4" max="13" width="11.42578125" customWidth="1"/>
    <col min="14" max="14" width="12.7109375" bestFit="1" customWidth="1"/>
  </cols>
  <sheetData>
    <row r="1" spans="1:17" x14ac:dyDescent="0.25">
      <c r="B1" s="80"/>
      <c r="C1" s="80"/>
      <c r="D1" s="15"/>
      <c r="E1" s="15"/>
      <c r="F1" s="15"/>
      <c r="G1" s="18"/>
      <c r="H1" s="15"/>
      <c r="I1" s="15"/>
      <c r="J1" s="15"/>
      <c r="K1" s="15"/>
      <c r="L1" s="15"/>
      <c r="M1" s="15"/>
      <c r="N1" s="16"/>
      <c r="O1" s="16"/>
      <c r="P1" s="16"/>
      <c r="Q1" s="16"/>
    </row>
    <row r="2" spans="1:17" x14ac:dyDescent="0.25">
      <c r="B2" s="80"/>
      <c r="C2" s="80"/>
      <c r="D2" s="15"/>
      <c r="E2" s="15"/>
      <c r="F2" s="15"/>
      <c r="G2" s="18"/>
      <c r="H2" s="15"/>
      <c r="I2" s="15"/>
      <c r="J2" s="15"/>
      <c r="K2" s="15"/>
      <c r="L2" s="15"/>
      <c r="M2" s="15"/>
      <c r="N2" s="106"/>
      <c r="O2" s="106" t="s">
        <v>84</v>
      </c>
      <c r="P2" s="106" t="s">
        <v>85</v>
      </c>
      <c r="Q2" s="107" t="s">
        <v>84</v>
      </c>
    </row>
    <row r="3" spans="1:17" x14ac:dyDescent="0.25">
      <c r="A3" s="123"/>
      <c r="B3" s="3"/>
      <c r="C3" s="3" t="s">
        <v>154</v>
      </c>
      <c r="D3" s="3"/>
      <c r="E3" s="3"/>
      <c r="F3" s="3" t="s">
        <v>142</v>
      </c>
      <c r="G3" s="105"/>
      <c r="H3" s="3" t="s">
        <v>144</v>
      </c>
      <c r="I3" s="3"/>
      <c r="J3" s="3"/>
      <c r="K3" s="3" t="s">
        <v>146</v>
      </c>
      <c r="L3" s="3"/>
      <c r="M3" s="3"/>
      <c r="N3" s="108" t="s">
        <v>84</v>
      </c>
      <c r="O3" s="108" t="s">
        <v>86</v>
      </c>
      <c r="P3" s="108" t="s">
        <v>87</v>
      </c>
      <c r="Q3" s="108" t="s">
        <v>88</v>
      </c>
    </row>
    <row r="4" spans="1:17" ht="18" x14ac:dyDescent="0.35">
      <c r="A4" s="3" t="s">
        <v>12</v>
      </c>
      <c r="B4" s="3" t="s">
        <v>13</v>
      </c>
      <c r="C4" s="3" t="s">
        <v>149</v>
      </c>
      <c r="D4" s="3" t="s">
        <v>14</v>
      </c>
      <c r="E4" s="3" t="s">
        <v>15</v>
      </c>
      <c r="F4" s="3" t="s">
        <v>141</v>
      </c>
      <c r="G4" s="105" t="s">
        <v>20</v>
      </c>
      <c r="H4" s="105" t="s">
        <v>140</v>
      </c>
      <c r="I4" s="105" t="s">
        <v>48</v>
      </c>
      <c r="J4" s="105" t="s">
        <v>145</v>
      </c>
      <c r="K4" s="105" t="s">
        <v>147</v>
      </c>
      <c r="L4" s="3" t="s">
        <v>80</v>
      </c>
      <c r="M4" s="3" t="s">
        <v>81</v>
      </c>
      <c r="N4" s="105" t="s">
        <v>89</v>
      </c>
      <c r="O4" s="105" t="s">
        <v>90</v>
      </c>
      <c r="P4" s="105" t="s">
        <v>91</v>
      </c>
      <c r="Q4" s="105" t="s">
        <v>138</v>
      </c>
    </row>
    <row r="5" spans="1:17" ht="15.75" x14ac:dyDescent="0.25">
      <c r="A5" s="17">
        <v>1</v>
      </c>
      <c r="B5" s="17">
        <v>1</v>
      </c>
      <c r="C5" s="81">
        <v>16.738551303253406</v>
      </c>
      <c r="D5" s="17"/>
      <c r="E5" s="17"/>
      <c r="F5" s="17"/>
      <c r="G5" s="21">
        <f>'Indice Estacional '!N23</f>
        <v>2.0638627450276057</v>
      </c>
      <c r="H5" s="21">
        <f>C5-G5</f>
        <v>14.6746885582258</v>
      </c>
      <c r="I5" s="21">
        <f t="shared" ref="I5:I36" si="0">$B$167+($B$168*B5)</f>
        <v>15.173736152017762</v>
      </c>
      <c r="J5" s="21">
        <f>I5+G5</f>
        <v>17.237598897045366</v>
      </c>
      <c r="K5" s="21">
        <f>C5-J5</f>
        <v>-0.49904759379196051</v>
      </c>
      <c r="L5" s="21"/>
      <c r="M5" s="21"/>
      <c r="N5" s="21">
        <f>C5-J5</f>
        <v>-0.49904759379196051</v>
      </c>
      <c r="O5" s="21">
        <f>ABS((N5))</f>
        <v>0.49904759379196051</v>
      </c>
      <c r="P5" s="21">
        <f>ABS((N5/C5)*100)</f>
        <v>2.9814264373940329</v>
      </c>
      <c r="Q5" s="21">
        <f>N5^2</f>
        <v>0.24904850086954561</v>
      </c>
    </row>
    <row r="6" spans="1:17" ht="15.75" x14ac:dyDescent="0.25">
      <c r="A6" s="17">
        <v>2</v>
      </c>
      <c r="B6" s="17">
        <v>2</v>
      </c>
      <c r="C6" s="81">
        <v>17.152949148288997</v>
      </c>
      <c r="D6" s="17"/>
      <c r="E6" s="17"/>
      <c r="F6" s="17"/>
      <c r="G6" s="21">
        <f>'Indice Estacional '!N24</f>
        <v>1.1883752122114903</v>
      </c>
      <c r="H6" s="21">
        <f t="shared" ref="H6:H69" si="1">C6-G6</f>
        <v>15.964573936077507</v>
      </c>
      <c r="I6" s="21">
        <f t="shared" si="0"/>
        <v>15.134287474338159</v>
      </c>
      <c r="J6" s="21">
        <f t="shared" ref="J6:J69" si="2">I6+G6</f>
        <v>16.322662686549648</v>
      </c>
      <c r="K6" s="21">
        <f t="shared" ref="K6:K69" si="3">C6-J6</f>
        <v>0.83028646173934817</v>
      </c>
      <c r="L6" s="21">
        <f>AVERAGE(K5:K7)</f>
        <v>0.451246175218533</v>
      </c>
      <c r="M6" s="21">
        <f>K6-L6</f>
        <v>0.37904028652081517</v>
      </c>
      <c r="N6" s="21">
        <f t="shared" ref="N6:N69" si="4">C6-J6</f>
        <v>0.83028646173934817</v>
      </c>
      <c r="O6" s="21">
        <f t="shared" ref="O6:O69" si="5">ABS((N6))</f>
        <v>0.83028646173934817</v>
      </c>
      <c r="P6" s="21">
        <f t="shared" ref="P6:P36" si="6">ABS((N6/C6)*100)</f>
        <v>4.8404880966033126</v>
      </c>
      <c r="Q6" s="21">
        <f t="shared" ref="Q6:Q69" si="7">N6^2</f>
        <v>0.68937560854764612</v>
      </c>
    </row>
    <row r="7" spans="1:17" ht="15.75" x14ac:dyDescent="0.25">
      <c r="A7" s="17">
        <v>3</v>
      </c>
      <c r="B7" s="17">
        <v>3</v>
      </c>
      <c r="C7" s="81">
        <v>15.937430572736625</v>
      </c>
      <c r="D7" s="17"/>
      <c r="E7" s="17"/>
      <c r="F7" s="17"/>
      <c r="G7" s="21">
        <f>'Indice Estacional '!N25</f>
        <v>-0.17990788163014332</v>
      </c>
      <c r="H7" s="21">
        <f t="shared" si="1"/>
        <v>16.11733845436677</v>
      </c>
      <c r="I7" s="21">
        <f t="shared" si="0"/>
        <v>15.094838796658557</v>
      </c>
      <c r="J7" s="21">
        <f t="shared" si="2"/>
        <v>14.914930915028414</v>
      </c>
      <c r="K7" s="21">
        <f t="shared" si="3"/>
        <v>1.0224996577082113</v>
      </c>
      <c r="L7" s="21">
        <f>AVERAGE(K6:K8)</f>
        <v>0.37057835437372749</v>
      </c>
      <c r="M7" s="21">
        <f t="shared" ref="M7:M70" si="8">K7-L7</f>
        <v>0.65192130333448373</v>
      </c>
      <c r="N7" s="21">
        <f t="shared" si="4"/>
        <v>1.0224996577082113</v>
      </c>
      <c r="O7" s="21">
        <f t="shared" si="5"/>
        <v>1.0224996577082113</v>
      </c>
      <c r="P7" s="21">
        <f t="shared" si="6"/>
        <v>6.4157120750527428</v>
      </c>
      <c r="Q7" s="21">
        <f t="shared" si="7"/>
        <v>1.0455055500134092</v>
      </c>
    </row>
    <row r="8" spans="1:17" ht="15.75" x14ac:dyDescent="0.25">
      <c r="A8" s="17">
        <v>4</v>
      </c>
      <c r="B8" s="17">
        <v>4</v>
      </c>
      <c r="C8" s="81">
        <v>14.549198996888052</v>
      </c>
      <c r="D8" s="17"/>
      <c r="E8" s="17"/>
      <c r="F8" s="17"/>
      <c r="G8" s="21">
        <f>'Indice Estacional '!N26</f>
        <v>0.23485993423547258</v>
      </c>
      <c r="H8" s="21">
        <f t="shared" si="1"/>
        <v>14.314339062652579</v>
      </c>
      <c r="I8" s="21">
        <f t="shared" si="0"/>
        <v>15.055390118978956</v>
      </c>
      <c r="J8" s="21">
        <f t="shared" si="2"/>
        <v>15.290250053214429</v>
      </c>
      <c r="K8" s="21">
        <f t="shared" si="3"/>
        <v>-0.74105105632637702</v>
      </c>
      <c r="L8" s="21">
        <f t="shared" ref="L8:L70" si="9">AVERAGE(K7:K9)</f>
        <v>-8.1552676547313865E-2</v>
      </c>
      <c r="M8" s="21">
        <f t="shared" si="8"/>
        <v>-0.65949837977906312</v>
      </c>
      <c r="N8" s="21">
        <f t="shared" si="4"/>
        <v>-0.74105105632637702</v>
      </c>
      <c r="O8" s="21">
        <f t="shared" si="5"/>
        <v>0.74105105632637702</v>
      </c>
      <c r="P8" s="21">
        <f t="shared" si="6"/>
        <v>5.0934148091924616</v>
      </c>
      <c r="Q8" s="21">
        <f t="shared" si="7"/>
        <v>0.54915666808243924</v>
      </c>
    </row>
    <row r="9" spans="1:17" ht="15.75" x14ac:dyDescent="0.25">
      <c r="A9" s="17">
        <v>5</v>
      </c>
      <c r="B9" s="17">
        <v>5</v>
      </c>
      <c r="C9" s="81">
        <v>14.242383592342675</v>
      </c>
      <c r="D9" s="17"/>
      <c r="E9" s="17"/>
      <c r="F9" s="21"/>
      <c r="G9" s="21">
        <f>'Indice Estacional '!N27</f>
        <v>-0.24745121793290237</v>
      </c>
      <c r="H9" s="21">
        <f t="shared" si="1"/>
        <v>14.489834810275577</v>
      </c>
      <c r="I9" s="21">
        <f t="shared" si="0"/>
        <v>15.015941441299352</v>
      </c>
      <c r="J9" s="21">
        <f t="shared" si="2"/>
        <v>14.768490223366451</v>
      </c>
      <c r="K9" s="21">
        <f t="shared" si="3"/>
        <v>-0.52610663102377586</v>
      </c>
      <c r="L9" s="21">
        <f t="shared" si="9"/>
        <v>-0.26828502068841864</v>
      </c>
      <c r="M9" s="21">
        <f t="shared" si="8"/>
        <v>-0.25782161033535722</v>
      </c>
      <c r="N9" s="21">
        <f t="shared" si="4"/>
        <v>-0.52610663102377586</v>
      </c>
      <c r="O9" s="21">
        <f t="shared" si="5"/>
        <v>0.52610663102377586</v>
      </c>
      <c r="P9" s="21">
        <f t="shared" si="6"/>
        <v>3.6939507183799889</v>
      </c>
      <c r="Q9" s="21">
        <f t="shared" si="7"/>
        <v>0.27678818720718745</v>
      </c>
    </row>
    <row r="10" spans="1:17" ht="15.75" x14ac:dyDescent="0.25">
      <c r="A10" s="17">
        <v>6</v>
      </c>
      <c r="B10" s="17">
        <v>6</v>
      </c>
      <c r="C10" s="81">
        <v>15.238683493612207</v>
      </c>
      <c r="D10" s="22"/>
      <c r="E10" s="22"/>
      <c r="F10" s="21"/>
      <c r="G10" s="21">
        <f>'Indice Estacional '!N28</f>
        <v>-0.20011189529244036</v>
      </c>
      <c r="H10" s="21">
        <f t="shared" si="1"/>
        <v>15.438795388904648</v>
      </c>
      <c r="I10" s="21">
        <f t="shared" si="0"/>
        <v>14.976492763619751</v>
      </c>
      <c r="J10" s="21">
        <f t="shared" si="2"/>
        <v>14.77638086832731</v>
      </c>
      <c r="K10" s="21">
        <f t="shared" si="3"/>
        <v>0.46230262528489696</v>
      </c>
      <c r="L10" s="21">
        <f t="shared" si="9"/>
        <v>-1.6102976011744968E-2</v>
      </c>
      <c r="M10" s="21">
        <f t="shared" si="8"/>
        <v>0.47840560129664195</v>
      </c>
      <c r="N10" s="21">
        <f t="shared" si="4"/>
        <v>0.46230262528489696</v>
      </c>
      <c r="O10" s="21">
        <f t="shared" si="5"/>
        <v>0.46230262528489696</v>
      </c>
      <c r="P10" s="21">
        <f t="shared" si="6"/>
        <v>3.0337438629700935</v>
      </c>
      <c r="Q10" s="21">
        <f t="shared" si="7"/>
        <v>0.21372371734530785</v>
      </c>
    </row>
    <row r="11" spans="1:17" ht="15.75" x14ac:dyDescent="0.25">
      <c r="A11" s="17">
        <v>7</v>
      </c>
      <c r="B11" s="17">
        <v>7</v>
      </c>
      <c r="C11" s="81">
        <v>15.136238262839811</v>
      </c>
      <c r="D11" s="93">
        <f>AVERAGE(C5:C16)</f>
        <v>14.954807458006163</v>
      </c>
      <c r="E11" s="93">
        <f>AVERAGE(D11:D12)</f>
        <v>15.001195337352009</v>
      </c>
      <c r="F11" s="21">
        <f>C11-E11</f>
        <v>0.13504292548780228</v>
      </c>
      <c r="G11" s="21">
        <f>'Indice Estacional '!N29</f>
        <v>0.1836990991960169</v>
      </c>
      <c r="H11" s="21">
        <f t="shared" si="1"/>
        <v>14.952539163643793</v>
      </c>
      <c r="I11" s="21">
        <f t="shared" si="0"/>
        <v>14.937044085940149</v>
      </c>
      <c r="J11" s="21">
        <f t="shared" si="2"/>
        <v>15.120743185136167</v>
      </c>
      <c r="K11" s="21">
        <f t="shared" si="3"/>
        <v>1.5495077703644E-2</v>
      </c>
      <c r="L11" s="21">
        <f t="shared" si="9"/>
        <v>3.1437432108602913E-2</v>
      </c>
      <c r="M11" s="21">
        <f t="shared" si="8"/>
        <v>-1.5942354404958912E-2</v>
      </c>
      <c r="N11" s="21">
        <f t="shared" si="4"/>
        <v>1.5495077703644E-2</v>
      </c>
      <c r="O11" s="21">
        <f t="shared" si="5"/>
        <v>1.5495077703644E-2</v>
      </c>
      <c r="P11" s="21">
        <f t="shared" si="6"/>
        <v>0.10237073065693712</v>
      </c>
      <c r="Q11" s="21">
        <f t="shared" si="7"/>
        <v>2.4009743304196542E-4</v>
      </c>
    </row>
    <row r="12" spans="1:17" ht="15.75" x14ac:dyDescent="0.25">
      <c r="A12" s="17">
        <v>8</v>
      </c>
      <c r="B12" s="17">
        <v>8</v>
      </c>
      <c r="C12" s="81">
        <v>14.515360314291655</v>
      </c>
      <c r="D12" s="93">
        <f t="shared" ref="D12:D75" si="10">AVERAGE(C6:C17)</f>
        <v>15.047583216697854</v>
      </c>
      <c r="E12" s="93">
        <f t="shared" ref="E12:E75" si="11">AVERAGE(D12:D13)</f>
        <v>15.011540888246317</v>
      </c>
      <c r="F12" s="21">
        <f t="shared" ref="F12:F75" si="12">C12-E12</f>
        <v>-0.49618057395466231</v>
      </c>
      <c r="G12" s="21">
        <f>'Indice Estacional '!N30</f>
        <v>1.2503126938387061E-3</v>
      </c>
      <c r="H12" s="21">
        <f t="shared" si="1"/>
        <v>14.514110001597816</v>
      </c>
      <c r="I12" s="21">
        <f t="shared" si="0"/>
        <v>14.897595408260548</v>
      </c>
      <c r="J12" s="21">
        <f t="shared" si="2"/>
        <v>14.898845720954387</v>
      </c>
      <c r="K12" s="21">
        <f t="shared" si="3"/>
        <v>-0.38348540666273223</v>
      </c>
      <c r="L12" s="21">
        <f t="shared" si="9"/>
        <v>-0.24841320013991344</v>
      </c>
      <c r="M12" s="21">
        <f t="shared" si="8"/>
        <v>-0.13507220652281879</v>
      </c>
      <c r="N12" s="21">
        <f t="shared" si="4"/>
        <v>-0.38348540666273223</v>
      </c>
      <c r="O12" s="21">
        <f t="shared" si="5"/>
        <v>0.38348540666273223</v>
      </c>
      <c r="P12" s="21">
        <f t="shared" si="6"/>
        <v>2.6419282632974461</v>
      </c>
      <c r="Q12" s="21">
        <f t="shared" si="7"/>
        <v>0.1470610571232811</v>
      </c>
    </row>
    <row r="13" spans="1:17" ht="15.75" x14ac:dyDescent="0.25">
      <c r="A13" s="17">
        <v>9</v>
      </c>
      <c r="B13" s="17">
        <v>9</v>
      </c>
      <c r="C13" s="81">
        <v>14.237406005478789</v>
      </c>
      <c r="D13" s="93">
        <f t="shared" si="10"/>
        <v>14.975498559794781</v>
      </c>
      <c r="E13" s="93">
        <f t="shared" si="11"/>
        <v>14.930861385053962</v>
      </c>
      <c r="F13" s="21">
        <f t="shared" si="12"/>
        <v>-0.69345537957517323</v>
      </c>
      <c r="G13" s="21">
        <f>'Indice Estacional '!N31</f>
        <v>-0.24349145364150276</v>
      </c>
      <c r="H13" s="21">
        <f t="shared" si="1"/>
        <v>14.480897459120293</v>
      </c>
      <c r="I13" s="21">
        <f t="shared" si="0"/>
        <v>14.858146730580945</v>
      </c>
      <c r="J13" s="21">
        <f t="shared" si="2"/>
        <v>14.614655276939441</v>
      </c>
      <c r="K13" s="21">
        <f t="shared" si="3"/>
        <v>-0.37724927146065212</v>
      </c>
      <c r="L13" s="21">
        <f t="shared" si="9"/>
        <v>-0.1066013573249401</v>
      </c>
      <c r="M13" s="21">
        <f t="shared" si="8"/>
        <v>-0.27064791413571204</v>
      </c>
      <c r="N13" s="21">
        <f t="shared" si="4"/>
        <v>-0.37724927146065212</v>
      </c>
      <c r="O13" s="21">
        <f t="shared" si="5"/>
        <v>0.37724927146065212</v>
      </c>
      <c r="P13" s="21">
        <f t="shared" si="6"/>
        <v>2.6497050889430307</v>
      </c>
      <c r="Q13" s="21">
        <f t="shared" si="7"/>
        <v>0.14231701281759279</v>
      </c>
    </row>
    <row r="14" spans="1:17" ht="15.75" x14ac:dyDescent="0.25">
      <c r="A14" s="17">
        <v>10</v>
      </c>
      <c r="B14" s="17">
        <v>10</v>
      </c>
      <c r="C14" s="81">
        <v>14.425915334019068</v>
      </c>
      <c r="D14" s="93">
        <f t="shared" si="10"/>
        <v>14.886224210313143</v>
      </c>
      <c r="E14" s="93">
        <f t="shared" si="11"/>
        <v>14.9526476928541</v>
      </c>
      <c r="F14" s="21">
        <f t="shared" si="12"/>
        <v>-0.52673235883503189</v>
      </c>
      <c r="G14" s="21">
        <f>'Indice Estacional '!N32</f>
        <v>-0.83371332503083984</v>
      </c>
      <c r="H14" s="21">
        <f t="shared" si="1"/>
        <v>15.259628659049907</v>
      </c>
      <c r="I14" s="21">
        <f t="shared" si="0"/>
        <v>14.818698052901343</v>
      </c>
      <c r="J14" s="21">
        <f t="shared" si="2"/>
        <v>13.984984727870504</v>
      </c>
      <c r="K14" s="21">
        <f t="shared" si="3"/>
        <v>0.44093060614856405</v>
      </c>
      <c r="L14" s="21">
        <f t="shared" si="9"/>
        <v>-8.5816452179188953E-3</v>
      </c>
      <c r="M14" s="21">
        <f t="shared" si="8"/>
        <v>0.44951225136648293</v>
      </c>
      <c r="N14" s="21">
        <f t="shared" si="4"/>
        <v>0.44093060614856405</v>
      </c>
      <c r="O14" s="21">
        <f t="shared" si="5"/>
        <v>0.44093060614856405</v>
      </c>
      <c r="P14" s="21">
        <f t="shared" si="6"/>
        <v>3.0565173574030711</v>
      </c>
      <c r="Q14" s="21">
        <f t="shared" si="7"/>
        <v>0.19441979943854013</v>
      </c>
    </row>
    <row r="15" spans="1:17" ht="15.75" x14ac:dyDescent="0.25">
      <c r="A15" s="17">
        <v>11</v>
      </c>
      <c r="B15" s="17">
        <v>11</v>
      </c>
      <c r="C15" s="81">
        <v>13.583348268766709</v>
      </c>
      <c r="D15" s="93">
        <f t="shared" si="10"/>
        <v>15.019071175395055</v>
      </c>
      <c r="E15" s="93">
        <f t="shared" si="11"/>
        <v>15.031015932238525</v>
      </c>
      <c r="F15" s="21">
        <f t="shared" si="12"/>
        <v>-1.4476676634718153</v>
      </c>
      <c r="G15" s="21">
        <f>'Indice Estacional '!N33</f>
        <v>-1.1064748361133647</v>
      </c>
      <c r="H15" s="21">
        <f t="shared" si="1"/>
        <v>14.689823104880073</v>
      </c>
      <c r="I15" s="21">
        <f t="shared" si="0"/>
        <v>14.779249375221742</v>
      </c>
      <c r="J15" s="21">
        <f t="shared" si="2"/>
        <v>13.672774539108378</v>
      </c>
      <c r="K15" s="21">
        <f t="shared" si="3"/>
        <v>-8.9426270341668612E-2</v>
      </c>
      <c r="L15" s="21">
        <f t="shared" si="9"/>
        <v>5.7608178514653829E-2</v>
      </c>
      <c r="M15" s="21">
        <f t="shared" si="8"/>
        <v>-0.14703444885632244</v>
      </c>
      <c r="N15" s="21">
        <f t="shared" si="4"/>
        <v>-8.9426270341668612E-2</v>
      </c>
      <c r="O15" s="21">
        <f t="shared" si="5"/>
        <v>8.9426270341668612E-2</v>
      </c>
      <c r="P15" s="21">
        <f t="shared" si="6"/>
        <v>0.65835218660551953</v>
      </c>
      <c r="Q15" s="21">
        <f t="shared" si="7"/>
        <v>7.9970578272211996E-3</v>
      </c>
    </row>
    <row r="16" spans="1:17" ht="15.75" x14ac:dyDescent="0.25">
      <c r="A16" s="17">
        <v>12</v>
      </c>
      <c r="B16" s="17">
        <v>12</v>
      </c>
      <c r="C16" s="81">
        <v>13.700224203555972</v>
      </c>
      <c r="D16" s="93">
        <f t="shared" si="10"/>
        <v>15.042960689081996</v>
      </c>
      <c r="E16" s="93">
        <f t="shared" si="11"/>
        <v>15.082980854165417</v>
      </c>
      <c r="F16" s="21">
        <f t="shared" si="12"/>
        <v>-1.3827566506094442</v>
      </c>
      <c r="G16" s="21">
        <f>'Indice Estacional '!N34</f>
        <v>-0.86089669372323163</v>
      </c>
      <c r="H16" s="21">
        <f t="shared" si="1"/>
        <v>14.561120897279205</v>
      </c>
      <c r="I16" s="21">
        <f t="shared" si="0"/>
        <v>14.739800697542139</v>
      </c>
      <c r="J16" s="21">
        <f t="shared" si="2"/>
        <v>13.878904003818906</v>
      </c>
      <c r="K16" s="21">
        <f t="shared" si="3"/>
        <v>-0.17867980026293395</v>
      </c>
      <c r="L16" s="21">
        <f t="shared" si="9"/>
        <v>0.27317985735297629</v>
      </c>
      <c r="M16" s="21">
        <f t="shared" si="8"/>
        <v>-0.45185965761591024</v>
      </c>
      <c r="N16" s="21">
        <f t="shared" si="4"/>
        <v>-0.17867980026293395</v>
      </c>
      <c r="O16" s="21">
        <f t="shared" si="5"/>
        <v>0.17867980026293395</v>
      </c>
      <c r="P16" s="21">
        <f t="shared" si="6"/>
        <v>1.3042107750072922</v>
      </c>
      <c r="Q16" s="21">
        <f t="shared" si="7"/>
        <v>3.1926471022001975E-2</v>
      </c>
    </row>
    <row r="17" spans="1:17" ht="15.75" x14ac:dyDescent="0.25">
      <c r="A17" s="17">
        <v>1</v>
      </c>
      <c r="B17" s="17">
        <v>13</v>
      </c>
      <c r="C17" s="81">
        <v>17.851860407553673</v>
      </c>
      <c r="D17" s="93">
        <f t="shared" si="10"/>
        <v>15.123001019248838</v>
      </c>
      <c r="E17" s="93">
        <f t="shared" si="11"/>
        <v>15.134813035139267</v>
      </c>
      <c r="F17" s="21">
        <f t="shared" si="12"/>
        <v>2.717047372414406</v>
      </c>
      <c r="G17" s="21">
        <f>G5</f>
        <v>2.0638627450276057</v>
      </c>
      <c r="H17" s="21">
        <f t="shared" si="1"/>
        <v>15.787997662526067</v>
      </c>
      <c r="I17" s="21">
        <f t="shared" si="0"/>
        <v>14.700352019862537</v>
      </c>
      <c r="J17" s="21">
        <f t="shared" si="2"/>
        <v>16.764214764890141</v>
      </c>
      <c r="K17" s="21">
        <f t="shared" si="3"/>
        <v>1.0876456426635315</v>
      </c>
      <c r="L17" s="21">
        <f t="shared" si="9"/>
        <v>0.4492068511527858</v>
      </c>
      <c r="M17" s="21">
        <f t="shared" si="8"/>
        <v>0.63843879151074567</v>
      </c>
      <c r="N17" s="21">
        <f t="shared" si="4"/>
        <v>1.0876456426635315</v>
      </c>
      <c r="O17" s="21">
        <f t="shared" si="5"/>
        <v>1.0876456426635315</v>
      </c>
      <c r="P17" s="21">
        <f t="shared" si="6"/>
        <v>6.092617899943443</v>
      </c>
      <c r="Q17" s="21">
        <f t="shared" si="7"/>
        <v>1.1829730440049664</v>
      </c>
    </row>
    <row r="18" spans="1:17" ht="15.75" x14ac:dyDescent="0.25">
      <c r="A18" s="17">
        <v>2</v>
      </c>
      <c r="B18" s="17">
        <v>14</v>
      </c>
      <c r="C18" s="81">
        <v>16.287933265452185</v>
      </c>
      <c r="D18" s="93">
        <f t="shared" si="10"/>
        <v>15.146625051029696</v>
      </c>
      <c r="E18" s="93">
        <f t="shared" si="11"/>
        <v>15.198842177014512</v>
      </c>
      <c r="F18" s="21">
        <f t="shared" si="12"/>
        <v>1.089091088437673</v>
      </c>
      <c r="G18" s="21">
        <f t="shared" ref="G18:G28" si="13">G6</f>
        <v>1.1883752122114903</v>
      </c>
      <c r="H18" s="21">
        <f t="shared" si="1"/>
        <v>15.099558053240695</v>
      </c>
      <c r="I18" s="21">
        <f t="shared" si="0"/>
        <v>14.660903342182936</v>
      </c>
      <c r="J18" s="21">
        <f t="shared" si="2"/>
        <v>15.849278554394425</v>
      </c>
      <c r="K18" s="21">
        <f t="shared" si="3"/>
        <v>0.43865471105775988</v>
      </c>
      <c r="L18" s="21">
        <f t="shared" si="9"/>
        <v>0.65029731660168244</v>
      </c>
      <c r="M18" s="21">
        <f t="shared" si="8"/>
        <v>-0.21164260554392256</v>
      </c>
      <c r="N18" s="21">
        <f t="shared" si="4"/>
        <v>0.43865471105775988</v>
      </c>
      <c r="O18" s="21">
        <f t="shared" si="5"/>
        <v>0.43865471105775988</v>
      </c>
      <c r="P18" s="21">
        <f t="shared" si="6"/>
        <v>2.6931268928279342</v>
      </c>
      <c r="Q18" s="21">
        <f t="shared" si="7"/>
        <v>0.19241795553316682</v>
      </c>
    </row>
    <row r="19" spans="1:17" ht="15.75" x14ac:dyDescent="0.25">
      <c r="A19" s="17">
        <v>3</v>
      </c>
      <c r="B19" s="17">
        <v>15</v>
      </c>
      <c r="C19" s="81">
        <v>14.866138378956945</v>
      </c>
      <c r="D19" s="93">
        <f t="shared" si="10"/>
        <v>15.25105930299933</v>
      </c>
      <c r="E19" s="93">
        <f t="shared" si="11"/>
        <v>15.26313658280888</v>
      </c>
      <c r="F19" s="21">
        <f t="shared" si="12"/>
        <v>-0.39699820385193441</v>
      </c>
      <c r="G19" s="21">
        <f t="shared" si="13"/>
        <v>-0.17990788163014332</v>
      </c>
      <c r="H19" s="21">
        <f t="shared" si="1"/>
        <v>15.046046260587088</v>
      </c>
      <c r="I19" s="21">
        <f t="shared" si="0"/>
        <v>14.621454664503332</v>
      </c>
      <c r="J19" s="21">
        <f t="shared" si="2"/>
        <v>14.441546782873189</v>
      </c>
      <c r="K19" s="21">
        <f t="shared" si="3"/>
        <v>0.42459159608375607</v>
      </c>
      <c r="L19" s="21">
        <f t="shared" si="9"/>
        <v>0.72991432131775846</v>
      </c>
      <c r="M19" s="21">
        <f t="shared" si="8"/>
        <v>-0.30532272523400239</v>
      </c>
      <c r="N19" s="21">
        <f t="shared" si="4"/>
        <v>0.42459159608375607</v>
      </c>
      <c r="O19" s="21">
        <f t="shared" si="5"/>
        <v>0.42459159608375607</v>
      </c>
      <c r="P19" s="21">
        <f t="shared" si="6"/>
        <v>2.8560987746808983</v>
      </c>
      <c r="Q19" s="21">
        <f t="shared" si="7"/>
        <v>0.18027802346495148</v>
      </c>
    </row>
    <row r="20" spans="1:17" ht="15.75" x14ac:dyDescent="0.25">
      <c r="A20" s="17">
        <v>4</v>
      </c>
      <c r="B20" s="17">
        <v>16</v>
      </c>
      <c r="C20" s="81">
        <v>16.143362577870963</v>
      </c>
      <c r="D20" s="93">
        <f t="shared" si="10"/>
        <v>15.275213862618427</v>
      </c>
      <c r="E20" s="93">
        <f t="shared" si="11"/>
        <v>15.273123534658101</v>
      </c>
      <c r="F20" s="21">
        <f t="shared" si="12"/>
        <v>0.87023904321286238</v>
      </c>
      <c r="G20" s="21">
        <f t="shared" si="13"/>
        <v>0.23485993423547258</v>
      </c>
      <c r="H20" s="21">
        <f t="shared" si="1"/>
        <v>15.90850264363549</v>
      </c>
      <c r="I20" s="21">
        <f t="shared" si="0"/>
        <v>14.582005986823731</v>
      </c>
      <c r="J20" s="21">
        <f t="shared" si="2"/>
        <v>14.816865921059204</v>
      </c>
      <c r="K20" s="21">
        <f t="shared" si="3"/>
        <v>1.3264966568117593</v>
      </c>
      <c r="L20" s="21">
        <f t="shared" si="9"/>
        <v>0.66167997275674695</v>
      </c>
      <c r="M20" s="21">
        <f t="shared" si="8"/>
        <v>0.66481668405501237</v>
      </c>
      <c r="N20" s="21">
        <f t="shared" si="4"/>
        <v>1.3264966568117593</v>
      </c>
      <c r="O20" s="21">
        <f t="shared" si="5"/>
        <v>1.3264966568117593</v>
      </c>
      <c r="P20" s="21">
        <f t="shared" si="6"/>
        <v>8.2169786524530988</v>
      </c>
      <c r="Q20" s="21">
        <f t="shared" si="7"/>
        <v>1.7595933805327744</v>
      </c>
    </row>
    <row r="21" spans="1:17" ht="15.75" x14ac:dyDescent="0.25">
      <c r="A21" s="17">
        <v>5</v>
      </c>
      <c r="B21" s="17">
        <v>17</v>
      </c>
      <c r="C21" s="81">
        <v>14.529057756585953</v>
      </c>
      <c r="D21" s="93">
        <f t="shared" si="10"/>
        <v>15.271033206697775</v>
      </c>
      <c r="E21" s="93">
        <f t="shared" si="11"/>
        <v>15.318564367569731</v>
      </c>
      <c r="F21" s="21">
        <f t="shared" si="12"/>
        <v>-0.7895066109837785</v>
      </c>
      <c r="G21" s="21">
        <f t="shared" si="13"/>
        <v>-0.24745121793290237</v>
      </c>
      <c r="H21" s="21">
        <f t="shared" si="1"/>
        <v>14.776508974518855</v>
      </c>
      <c r="I21" s="21">
        <f t="shared" si="0"/>
        <v>14.542557309144129</v>
      </c>
      <c r="J21" s="21">
        <f t="shared" si="2"/>
        <v>14.295106091211228</v>
      </c>
      <c r="K21" s="21">
        <f t="shared" si="3"/>
        <v>0.23395166537472534</v>
      </c>
      <c r="L21" s="21">
        <f t="shared" si="9"/>
        <v>1.1522063472095727</v>
      </c>
      <c r="M21" s="21">
        <f t="shared" si="8"/>
        <v>-0.91825468183484737</v>
      </c>
      <c r="N21" s="21">
        <f t="shared" si="4"/>
        <v>0.23395166537472534</v>
      </c>
      <c r="O21" s="21">
        <f t="shared" si="5"/>
        <v>0.23395166537472534</v>
      </c>
      <c r="P21" s="21">
        <f t="shared" si="6"/>
        <v>1.6102328815416549</v>
      </c>
      <c r="Q21" s="21">
        <f t="shared" si="7"/>
        <v>5.473338173160746E-2</v>
      </c>
    </row>
    <row r="22" spans="1:17" ht="15.75" x14ac:dyDescent="0.25">
      <c r="A22" s="17">
        <v>6</v>
      </c>
      <c r="B22" s="17">
        <v>18</v>
      </c>
      <c r="C22" s="81">
        <v>16.199167455614319</v>
      </c>
      <c r="D22" s="93">
        <f t="shared" si="10"/>
        <v>15.366095528441688</v>
      </c>
      <c r="E22" s="93">
        <f t="shared" si="11"/>
        <v>15.442818866433413</v>
      </c>
      <c r="F22" s="21">
        <f t="shared" si="12"/>
        <v>0.75634858918090586</v>
      </c>
      <c r="G22" s="21">
        <f t="shared" si="13"/>
        <v>-0.20011189529244036</v>
      </c>
      <c r="H22" s="21">
        <f t="shared" si="1"/>
        <v>16.39927935090676</v>
      </c>
      <c r="I22" s="21">
        <f t="shared" si="0"/>
        <v>14.503108631464526</v>
      </c>
      <c r="J22" s="21">
        <f t="shared" si="2"/>
        <v>14.302996736172085</v>
      </c>
      <c r="K22" s="21">
        <f t="shared" si="3"/>
        <v>1.8961707194422335</v>
      </c>
      <c r="L22" s="21">
        <f t="shared" si="9"/>
        <v>0.96749665868204693</v>
      </c>
      <c r="M22" s="21">
        <f t="shared" si="8"/>
        <v>0.92867406076018655</v>
      </c>
      <c r="N22" s="21">
        <f t="shared" si="4"/>
        <v>1.8961707194422335</v>
      </c>
      <c r="O22" s="21">
        <f t="shared" si="5"/>
        <v>1.8961707194422335</v>
      </c>
      <c r="P22" s="21">
        <f t="shared" si="6"/>
        <v>11.70535908488962</v>
      </c>
      <c r="Q22" s="21">
        <f t="shared" si="7"/>
        <v>3.5954633972700774</v>
      </c>
    </row>
    <row r="23" spans="1:17" ht="15.75" x14ac:dyDescent="0.25">
      <c r="A23" s="17">
        <v>7</v>
      </c>
      <c r="B23" s="17">
        <v>19</v>
      </c>
      <c r="C23" s="81">
        <v>15.419726644210124</v>
      </c>
      <c r="D23" s="93">
        <f t="shared" si="10"/>
        <v>15.519542204425136</v>
      </c>
      <c r="E23" s="93">
        <f t="shared" si="11"/>
        <v>15.445356520974272</v>
      </c>
      <c r="F23" s="21">
        <f t="shared" si="12"/>
        <v>-2.5629876764147852E-2</v>
      </c>
      <c r="G23" s="21">
        <f t="shared" si="13"/>
        <v>0.1836990991960169</v>
      </c>
      <c r="H23" s="21">
        <f t="shared" si="1"/>
        <v>15.236027545014107</v>
      </c>
      <c r="I23" s="21">
        <f t="shared" si="0"/>
        <v>14.463659953784925</v>
      </c>
      <c r="J23" s="21">
        <f t="shared" si="2"/>
        <v>14.647359052980942</v>
      </c>
      <c r="K23" s="21">
        <f t="shared" si="3"/>
        <v>0.77236759122918208</v>
      </c>
      <c r="L23" s="21">
        <f t="shared" si="9"/>
        <v>1.337216019933172</v>
      </c>
      <c r="M23" s="21">
        <f t="shared" si="8"/>
        <v>-0.56484842870398988</v>
      </c>
      <c r="N23" s="21">
        <f t="shared" si="4"/>
        <v>0.77236759122918208</v>
      </c>
      <c r="O23" s="21">
        <f t="shared" si="5"/>
        <v>0.77236759122918208</v>
      </c>
      <c r="P23" s="21">
        <f t="shared" si="6"/>
        <v>5.0089577399816916</v>
      </c>
      <c r="Q23" s="21">
        <f t="shared" si="7"/>
        <v>0.59655169598116886</v>
      </c>
    </row>
    <row r="24" spans="1:17" ht="15.75" x14ac:dyDescent="0.25">
      <c r="A24" s="17">
        <v>8</v>
      </c>
      <c r="B24" s="17">
        <v>20</v>
      </c>
      <c r="C24" s="81">
        <v>15.768571337927263</v>
      </c>
      <c r="D24" s="93">
        <f t="shared" si="10"/>
        <v>15.371170837523408</v>
      </c>
      <c r="E24" s="93">
        <f t="shared" si="11"/>
        <v>15.366533379394852</v>
      </c>
      <c r="F24" s="21">
        <f t="shared" si="12"/>
        <v>0.40203795853241076</v>
      </c>
      <c r="G24" s="21">
        <f t="shared" si="13"/>
        <v>1.2503126938387061E-3</v>
      </c>
      <c r="H24" s="21">
        <f t="shared" si="1"/>
        <v>15.767321025233423</v>
      </c>
      <c r="I24" s="21">
        <f t="shared" si="0"/>
        <v>14.424211276105323</v>
      </c>
      <c r="J24" s="21">
        <f t="shared" si="2"/>
        <v>14.425461588799163</v>
      </c>
      <c r="K24" s="21">
        <f t="shared" si="3"/>
        <v>1.3431097491281001</v>
      </c>
      <c r="L24" s="21">
        <f t="shared" si="9"/>
        <v>0.83382230549367209</v>
      </c>
      <c r="M24" s="21">
        <f t="shared" si="8"/>
        <v>0.50928744363442802</v>
      </c>
      <c r="N24" s="21">
        <f t="shared" si="4"/>
        <v>1.3431097491281001</v>
      </c>
      <c r="O24" s="21">
        <f t="shared" si="5"/>
        <v>1.3431097491281001</v>
      </c>
      <c r="P24" s="21">
        <f t="shared" si="6"/>
        <v>8.5176375230493662</v>
      </c>
      <c r="Q24" s="21">
        <f t="shared" si="7"/>
        <v>1.803943798202948</v>
      </c>
    </row>
    <row r="25" spans="1:17" ht="15.75" x14ac:dyDescent="0.25">
      <c r="A25" s="17">
        <v>9</v>
      </c>
      <c r="B25" s="17">
        <v>21</v>
      </c>
      <c r="C25" s="81">
        <v>14.52726072090795</v>
      </c>
      <c r="D25" s="93">
        <f t="shared" si="10"/>
        <v>15.361895921266296</v>
      </c>
      <c r="E25" s="93">
        <f t="shared" si="11"/>
        <v>15.280993608882156</v>
      </c>
      <c r="F25" s="21">
        <f t="shared" si="12"/>
        <v>-0.75373288797420557</v>
      </c>
      <c r="G25" s="21">
        <f t="shared" si="13"/>
        <v>-0.24349145364150276</v>
      </c>
      <c r="H25" s="21">
        <f t="shared" si="1"/>
        <v>14.770752174549454</v>
      </c>
      <c r="I25" s="21">
        <f t="shared" si="0"/>
        <v>14.38476259842572</v>
      </c>
      <c r="J25" s="21">
        <f t="shared" si="2"/>
        <v>14.141271144784216</v>
      </c>
      <c r="K25" s="21">
        <f t="shared" si="3"/>
        <v>0.38598957612373397</v>
      </c>
      <c r="L25" s="21">
        <f t="shared" si="9"/>
        <v>0.86441539750259722</v>
      </c>
      <c r="M25" s="21">
        <f t="shared" si="8"/>
        <v>-0.47842582137886325</v>
      </c>
      <c r="N25" s="21">
        <f t="shared" si="4"/>
        <v>0.38598957612373397</v>
      </c>
      <c r="O25" s="21">
        <f t="shared" si="5"/>
        <v>0.38598957612373397</v>
      </c>
      <c r="P25" s="21">
        <f t="shared" si="6"/>
        <v>2.65700178126637</v>
      </c>
      <c r="Q25" s="21">
        <f t="shared" si="7"/>
        <v>0.14898795287617983</v>
      </c>
    </row>
    <row r="26" spans="1:17" ht="15.75" x14ac:dyDescent="0.25">
      <c r="A26" s="17">
        <v>10</v>
      </c>
      <c r="B26" s="17">
        <v>22</v>
      </c>
      <c r="C26" s="81">
        <v>14.375747462971237</v>
      </c>
      <c r="D26" s="93">
        <f t="shared" si="10"/>
        <v>15.200091296498014</v>
      </c>
      <c r="E26" s="93">
        <f t="shared" si="11"/>
        <v>15.143756155106409</v>
      </c>
      <c r="F26" s="21">
        <f t="shared" si="12"/>
        <v>-0.76800869213517231</v>
      </c>
      <c r="G26" s="21">
        <f t="shared" si="13"/>
        <v>-0.83371332503083984</v>
      </c>
      <c r="H26" s="21">
        <f t="shared" si="1"/>
        <v>15.209460788002076</v>
      </c>
      <c r="I26" s="21">
        <f t="shared" si="0"/>
        <v>14.345313920746118</v>
      </c>
      <c r="J26" s="21">
        <f t="shared" si="2"/>
        <v>13.511600595715279</v>
      </c>
      <c r="K26" s="21">
        <f t="shared" si="3"/>
        <v>0.86414686725595757</v>
      </c>
      <c r="L26" s="21">
        <f t="shared" si="9"/>
        <v>0.92494738870673265</v>
      </c>
      <c r="M26" s="21">
        <f t="shared" si="8"/>
        <v>-6.080052145077508E-2</v>
      </c>
      <c r="N26" s="21">
        <f t="shared" si="4"/>
        <v>0.86414686725595757</v>
      </c>
      <c r="O26" s="21">
        <f t="shared" si="5"/>
        <v>0.86414686725595757</v>
      </c>
      <c r="P26" s="21">
        <f t="shared" si="6"/>
        <v>6.0111439038687191</v>
      </c>
      <c r="Q26" s="21">
        <f t="shared" si="7"/>
        <v>0.74674980818828551</v>
      </c>
    </row>
    <row r="27" spans="1:17" ht="15.75" x14ac:dyDescent="0.25">
      <c r="A27" s="17">
        <v>11</v>
      </c>
      <c r="B27" s="17">
        <v>23</v>
      </c>
      <c r="C27" s="81">
        <v>14.72409612969366</v>
      </c>
      <c r="D27" s="93">
        <f t="shared" si="10"/>
        <v>15.087421013714803</v>
      </c>
      <c r="E27" s="93">
        <f t="shared" si="11"/>
        <v>15.019218945786236</v>
      </c>
      <c r="F27" s="21">
        <f t="shared" si="12"/>
        <v>-0.29512281609257585</v>
      </c>
      <c r="G27" s="21">
        <f t="shared" si="13"/>
        <v>-1.1064748361133647</v>
      </c>
      <c r="H27" s="21">
        <f t="shared" si="1"/>
        <v>15.830570965807023</v>
      </c>
      <c r="I27" s="21">
        <f t="shared" si="0"/>
        <v>14.305865243066517</v>
      </c>
      <c r="J27" s="21">
        <f t="shared" si="2"/>
        <v>13.199390406953153</v>
      </c>
      <c r="K27" s="21">
        <f t="shared" si="3"/>
        <v>1.5247057227405065</v>
      </c>
      <c r="L27" s="21">
        <f t="shared" si="9"/>
        <v>1.5083056778967088</v>
      </c>
      <c r="M27" s="21">
        <f t="shared" si="8"/>
        <v>1.6400044843797756E-2</v>
      </c>
      <c r="N27" s="21">
        <f t="shared" si="4"/>
        <v>1.5247057227405065</v>
      </c>
      <c r="O27" s="21">
        <f t="shared" si="5"/>
        <v>1.5247057227405065</v>
      </c>
      <c r="P27" s="21">
        <f t="shared" si="6"/>
        <v>10.35517365080004</v>
      </c>
      <c r="Q27" s="21">
        <f t="shared" si="7"/>
        <v>2.3247275409576504</v>
      </c>
    </row>
    <row r="28" spans="1:17" ht="15.75" x14ac:dyDescent="0.25">
      <c r="A28" s="17">
        <v>12</v>
      </c>
      <c r="B28" s="17">
        <v>24</v>
      </c>
      <c r="C28" s="81">
        <v>15.541584315357346</v>
      </c>
      <c r="D28" s="93">
        <f t="shared" si="10"/>
        <v>14.951016877857667</v>
      </c>
      <c r="E28" s="93">
        <f t="shared" si="11"/>
        <v>14.860779458745437</v>
      </c>
      <c r="F28" s="21">
        <f t="shared" si="12"/>
        <v>0.6808048566119087</v>
      </c>
      <c r="G28" s="21">
        <f t="shared" si="13"/>
        <v>-0.86089669372323163</v>
      </c>
      <c r="H28" s="21">
        <f t="shared" si="1"/>
        <v>16.402481009080578</v>
      </c>
      <c r="I28" s="21">
        <f t="shared" si="0"/>
        <v>14.266416565386915</v>
      </c>
      <c r="J28" s="21">
        <f t="shared" si="2"/>
        <v>13.405519871663683</v>
      </c>
      <c r="K28" s="21">
        <f t="shared" si="3"/>
        <v>2.1360644436936624</v>
      </c>
      <c r="L28" s="21">
        <f t="shared" si="9"/>
        <v>1.1471145128107334</v>
      </c>
      <c r="M28" s="21">
        <f t="shared" si="8"/>
        <v>0.98894993088292904</v>
      </c>
      <c r="N28" s="21">
        <f t="shared" si="4"/>
        <v>2.1360644436936624</v>
      </c>
      <c r="O28" s="21">
        <f t="shared" si="5"/>
        <v>2.1360644436936624</v>
      </c>
      <c r="P28" s="21">
        <f t="shared" si="6"/>
        <v>13.744187209941783</v>
      </c>
      <c r="Q28" s="21">
        <f t="shared" si="7"/>
        <v>4.5627713076123158</v>
      </c>
    </row>
    <row r="29" spans="1:17" ht="15.75" x14ac:dyDescent="0.25">
      <c r="A29" s="17">
        <v>1</v>
      </c>
      <c r="B29" s="17">
        <v>25</v>
      </c>
      <c r="C29" s="81">
        <v>16.071404004732948</v>
      </c>
      <c r="D29" s="93">
        <f t="shared" si="10"/>
        <v>14.770542039633206</v>
      </c>
      <c r="E29" s="93">
        <f t="shared" si="11"/>
        <v>14.723645481913167</v>
      </c>
      <c r="F29" s="21">
        <f t="shared" si="12"/>
        <v>1.347758522819781</v>
      </c>
      <c r="G29" s="21">
        <f>G17</f>
        <v>2.0638627450276057</v>
      </c>
      <c r="H29" s="21">
        <f t="shared" si="1"/>
        <v>14.007541259705341</v>
      </c>
      <c r="I29" s="21">
        <f t="shared" si="0"/>
        <v>14.226967887707312</v>
      </c>
      <c r="J29" s="21">
        <f t="shared" si="2"/>
        <v>16.290830632734917</v>
      </c>
      <c r="K29" s="21">
        <f t="shared" si="3"/>
        <v>-0.21942662800196899</v>
      </c>
      <c r="L29" s="21">
        <f t="shared" si="9"/>
        <v>0.90579255460645614</v>
      </c>
      <c r="M29" s="21">
        <f t="shared" si="8"/>
        <v>-1.1252191826084252</v>
      </c>
      <c r="N29" s="21">
        <f t="shared" si="4"/>
        <v>-0.21942662800196899</v>
      </c>
      <c r="O29" s="21">
        <f t="shared" si="5"/>
        <v>0.21942662800196899</v>
      </c>
      <c r="P29" s="21">
        <f t="shared" si="6"/>
        <v>1.3653233279267258</v>
      </c>
      <c r="Q29" s="21">
        <f t="shared" si="7"/>
        <v>4.8148045076314483E-2</v>
      </c>
    </row>
    <row r="30" spans="1:17" ht="15.75" x14ac:dyDescent="0.25">
      <c r="A30" s="17">
        <v>2</v>
      </c>
      <c r="B30" s="17">
        <v>26</v>
      </c>
      <c r="C30" s="81">
        <v>16.176634270366876</v>
      </c>
      <c r="D30" s="93">
        <f t="shared" si="10"/>
        <v>14.676748924193125</v>
      </c>
      <c r="E30" s="93">
        <f t="shared" si="11"/>
        <v>14.626978479592683</v>
      </c>
      <c r="F30" s="21">
        <f t="shared" si="12"/>
        <v>1.5496557907741924</v>
      </c>
      <c r="G30" s="21">
        <f t="shared" ref="G30:G40" si="14">G18</f>
        <v>1.1883752122114903</v>
      </c>
      <c r="H30" s="21">
        <f t="shared" si="1"/>
        <v>14.988259058155386</v>
      </c>
      <c r="I30" s="21">
        <f t="shared" si="0"/>
        <v>14.187519210027711</v>
      </c>
      <c r="J30" s="21">
        <f t="shared" si="2"/>
        <v>15.375894422239201</v>
      </c>
      <c r="K30" s="21">
        <f t="shared" si="3"/>
        <v>0.80073984812767485</v>
      </c>
      <c r="L30" s="21">
        <f t="shared" si="9"/>
        <v>-0.15412218295157251</v>
      </c>
      <c r="M30" s="21">
        <f t="shared" si="8"/>
        <v>0.95486203107924739</v>
      </c>
      <c r="N30" s="21">
        <f t="shared" si="4"/>
        <v>0.80073984812767485</v>
      </c>
      <c r="O30" s="21">
        <f t="shared" si="5"/>
        <v>0.80073984812767485</v>
      </c>
      <c r="P30" s="21">
        <f t="shared" si="6"/>
        <v>4.9499780655516705</v>
      </c>
      <c r="Q30" s="21">
        <f t="shared" si="7"/>
        <v>0.64118430437953178</v>
      </c>
    </row>
    <row r="31" spans="1:17" ht="15.75" x14ac:dyDescent="0.25">
      <c r="A31" s="17">
        <v>3</v>
      </c>
      <c r="B31" s="17">
        <v>27</v>
      </c>
      <c r="C31" s="81">
        <v>12.924482881737543</v>
      </c>
      <c r="D31" s="93">
        <f t="shared" si="10"/>
        <v>14.577208034992241</v>
      </c>
      <c r="E31" s="93">
        <f t="shared" si="11"/>
        <v>14.566993516765708</v>
      </c>
      <c r="F31" s="21">
        <f t="shared" si="12"/>
        <v>-1.6425106350281649</v>
      </c>
      <c r="G31" s="21">
        <f t="shared" si="14"/>
        <v>-0.17990788163014332</v>
      </c>
      <c r="H31" s="21">
        <f t="shared" si="1"/>
        <v>13.104390763367686</v>
      </c>
      <c r="I31" s="21">
        <f t="shared" si="0"/>
        <v>14.148070532348109</v>
      </c>
      <c r="J31" s="21">
        <f t="shared" si="2"/>
        <v>13.968162650717966</v>
      </c>
      <c r="K31" s="21">
        <f t="shared" si="3"/>
        <v>-1.0436797689804234</v>
      </c>
      <c r="L31" s="21">
        <f t="shared" si="9"/>
        <v>6.8299158238566804E-2</v>
      </c>
      <c r="M31" s="21">
        <f t="shared" si="8"/>
        <v>-1.1119789272189902</v>
      </c>
      <c r="N31" s="21">
        <f t="shared" si="4"/>
        <v>-1.0436797689804234</v>
      </c>
      <c r="O31" s="21">
        <f t="shared" si="5"/>
        <v>1.0436797689804234</v>
      </c>
      <c r="P31" s="21">
        <f t="shared" si="6"/>
        <v>8.0752149121196641</v>
      </c>
      <c r="Q31" s="21">
        <f t="shared" si="7"/>
        <v>1.08926746017903</v>
      </c>
    </row>
    <row r="32" spans="1:17" ht="15.75" x14ac:dyDescent="0.25">
      <c r="A32" s="17">
        <v>4</v>
      </c>
      <c r="B32" s="17">
        <v>28</v>
      </c>
      <c r="C32" s="81">
        <v>14.791319184472428</v>
      </c>
      <c r="D32" s="93">
        <f t="shared" si="10"/>
        <v>14.556778998539174</v>
      </c>
      <c r="E32" s="93">
        <f t="shared" si="11"/>
        <v>14.524981083207573</v>
      </c>
      <c r="F32" s="21">
        <f t="shared" si="12"/>
        <v>0.26633810126485535</v>
      </c>
      <c r="G32" s="21">
        <f t="shared" si="14"/>
        <v>0.23485993423547258</v>
      </c>
      <c r="H32" s="21">
        <f t="shared" si="1"/>
        <v>14.556459250236955</v>
      </c>
      <c r="I32" s="21">
        <f t="shared" si="0"/>
        <v>14.108621854668506</v>
      </c>
      <c r="J32" s="21">
        <f t="shared" si="2"/>
        <v>14.343481788903979</v>
      </c>
      <c r="K32" s="21">
        <f t="shared" si="3"/>
        <v>0.44783739556844893</v>
      </c>
      <c r="L32" s="21">
        <f t="shared" si="9"/>
        <v>-0.50845206872256377</v>
      </c>
      <c r="M32" s="21">
        <f t="shared" si="8"/>
        <v>0.95628946429101269</v>
      </c>
      <c r="N32" s="21">
        <f t="shared" si="4"/>
        <v>0.44783739556844893</v>
      </c>
      <c r="O32" s="21">
        <f t="shared" si="5"/>
        <v>0.44783739556844893</v>
      </c>
      <c r="P32" s="21">
        <f t="shared" si="6"/>
        <v>3.0277042228834996</v>
      </c>
      <c r="Q32" s="21">
        <f t="shared" si="7"/>
        <v>0.2005583328695314</v>
      </c>
    </row>
    <row r="33" spans="1:17" ht="15.75" x14ac:dyDescent="0.25">
      <c r="A33" s="17">
        <v>5</v>
      </c>
      <c r="B33" s="17">
        <v>29</v>
      </c>
      <c r="C33" s="81">
        <v>12.892208126300286</v>
      </c>
      <c r="D33" s="93">
        <f t="shared" si="10"/>
        <v>14.493183167875971</v>
      </c>
      <c r="E33" s="93">
        <f t="shared" si="11"/>
        <v>14.417852979093441</v>
      </c>
      <c r="F33" s="21">
        <f t="shared" si="12"/>
        <v>-1.525644852793155</v>
      </c>
      <c r="G33" s="21">
        <f t="shared" si="14"/>
        <v>-0.24745121793290237</v>
      </c>
      <c r="H33" s="21">
        <f t="shared" si="1"/>
        <v>13.139659344233188</v>
      </c>
      <c r="I33" s="21">
        <f t="shared" si="0"/>
        <v>14.069173176988905</v>
      </c>
      <c r="J33" s="21">
        <f t="shared" si="2"/>
        <v>13.821721959056003</v>
      </c>
      <c r="K33" s="21">
        <f t="shared" si="3"/>
        <v>-0.92951383275571686</v>
      </c>
      <c r="L33" s="21">
        <f t="shared" si="9"/>
        <v>-9.2606548094436761E-2</v>
      </c>
      <c r="M33" s="21">
        <f t="shared" si="8"/>
        <v>-0.83690728466128006</v>
      </c>
      <c r="N33" s="21">
        <f t="shared" si="4"/>
        <v>-0.92951383275571686</v>
      </c>
      <c r="O33" s="21">
        <f t="shared" si="5"/>
        <v>0.92951383275571686</v>
      </c>
      <c r="P33" s="21">
        <f t="shared" si="6"/>
        <v>7.2098885128878392</v>
      </c>
      <c r="Q33" s="21">
        <f t="shared" si="7"/>
        <v>0.86399596528422273</v>
      </c>
    </row>
    <row r="34" spans="1:17" ht="15.75" x14ac:dyDescent="0.25">
      <c r="A34" s="17">
        <v>6</v>
      </c>
      <c r="B34" s="17">
        <v>30</v>
      </c>
      <c r="C34" s="81">
        <v>14.03346939692082</v>
      </c>
      <c r="D34" s="93">
        <f t="shared" si="10"/>
        <v>14.342522790310911</v>
      </c>
      <c r="E34" s="93">
        <f t="shared" si="11"/>
        <v>14.198738795620988</v>
      </c>
      <c r="F34" s="21">
        <f t="shared" si="12"/>
        <v>-0.16526939870016832</v>
      </c>
      <c r="G34" s="21">
        <f t="shared" si="14"/>
        <v>-0.20011189529244036</v>
      </c>
      <c r="H34" s="21">
        <f t="shared" si="1"/>
        <v>14.233581292213261</v>
      </c>
      <c r="I34" s="21">
        <f t="shared" si="0"/>
        <v>14.029724499309303</v>
      </c>
      <c r="J34" s="21">
        <f t="shared" si="2"/>
        <v>13.829612604016862</v>
      </c>
      <c r="K34" s="21">
        <f t="shared" si="3"/>
        <v>0.20385679290395764</v>
      </c>
      <c r="L34" s="21">
        <f t="shared" si="9"/>
        <v>-0.20180756724945148</v>
      </c>
      <c r="M34" s="21">
        <f t="shared" si="8"/>
        <v>0.40566436015340912</v>
      </c>
      <c r="N34" s="21">
        <f t="shared" si="4"/>
        <v>0.20385679290395764</v>
      </c>
      <c r="O34" s="21">
        <f t="shared" si="5"/>
        <v>0.20385679290395764</v>
      </c>
      <c r="P34" s="21">
        <f t="shared" si="6"/>
        <v>1.4526471476019127</v>
      </c>
      <c r="Q34" s="21">
        <f t="shared" si="7"/>
        <v>4.1557592013087077E-2</v>
      </c>
    </row>
    <row r="35" spans="1:17" ht="15.75" x14ac:dyDescent="0.25">
      <c r="A35" s="17">
        <v>7</v>
      </c>
      <c r="B35" s="17">
        <v>31</v>
      </c>
      <c r="C35" s="81">
        <v>14.294209258929122</v>
      </c>
      <c r="D35" s="93">
        <f t="shared" si="10"/>
        <v>14.054954800931066</v>
      </c>
      <c r="E35" s="93">
        <f t="shared" si="11"/>
        <v>14.093618884496484</v>
      </c>
      <c r="F35" s="21">
        <f t="shared" si="12"/>
        <v>0.20059037443263783</v>
      </c>
      <c r="G35" s="21">
        <f t="shared" si="14"/>
        <v>0.1836990991960169</v>
      </c>
      <c r="H35" s="21">
        <f t="shared" si="1"/>
        <v>14.110510159733105</v>
      </c>
      <c r="I35" s="21">
        <f t="shared" si="0"/>
        <v>13.9902758216297</v>
      </c>
      <c r="J35" s="21">
        <f t="shared" si="2"/>
        <v>14.173974920825717</v>
      </c>
      <c r="K35" s="21">
        <f t="shared" si="3"/>
        <v>0.12023433810340478</v>
      </c>
      <c r="L35" s="21">
        <f t="shared" si="9"/>
        <v>0.31536478062670109</v>
      </c>
      <c r="M35" s="21">
        <f t="shared" si="8"/>
        <v>-0.19513044252329631</v>
      </c>
      <c r="N35" s="21">
        <f t="shared" si="4"/>
        <v>0.12023433810340478</v>
      </c>
      <c r="O35" s="21">
        <f t="shared" si="5"/>
        <v>0.12023433810340478</v>
      </c>
      <c r="P35" s="21">
        <f t="shared" si="6"/>
        <v>0.84114018429035065</v>
      </c>
      <c r="Q35" s="21">
        <f t="shared" si="7"/>
        <v>1.4456296059163855E-2</v>
      </c>
    </row>
    <row r="36" spans="1:17" ht="15.75" x14ac:dyDescent="0.25">
      <c r="A36" s="17">
        <v>8</v>
      </c>
      <c r="B36" s="17">
        <v>32</v>
      </c>
      <c r="C36" s="81">
        <v>14.574080667516679</v>
      </c>
      <c r="D36" s="93">
        <f t="shared" si="10"/>
        <v>14.132282968061903</v>
      </c>
      <c r="E36" s="93">
        <f t="shared" si="11"/>
        <v>14.11195942560383</v>
      </c>
      <c r="F36" s="21">
        <f t="shared" si="12"/>
        <v>0.46212124191284865</v>
      </c>
      <c r="G36" s="21">
        <f t="shared" si="14"/>
        <v>1.2503126938387061E-3</v>
      </c>
      <c r="H36" s="21">
        <f t="shared" si="1"/>
        <v>14.572830354822839</v>
      </c>
      <c r="I36" s="21">
        <f t="shared" si="0"/>
        <v>13.950827143950098</v>
      </c>
      <c r="J36" s="21">
        <f t="shared" si="2"/>
        <v>13.952077456643938</v>
      </c>
      <c r="K36" s="21">
        <f t="shared" si="3"/>
        <v>0.62200321087274091</v>
      </c>
      <c r="L36" s="21">
        <f t="shared" si="9"/>
        <v>0.45215427327276814</v>
      </c>
      <c r="M36" s="21">
        <f t="shared" si="8"/>
        <v>0.16984893759997277</v>
      </c>
      <c r="N36" s="21">
        <f t="shared" si="4"/>
        <v>0.62200321087274091</v>
      </c>
      <c r="O36" s="21">
        <f t="shared" si="5"/>
        <v>0.62200321087274091</v>
      </c>
      <c r="P36" s="21">
        <f t="shared" si="6"/>
        <v>4.2678727054056154</v>
      </c>
      <c r="Q36" s="21">
        <f t="shared" si="7"/>
        <v>0.38688799433599941</v>
      </c>
    </row>
    <row r="37" spans="1:17" ht="15.75" x14ac:dyDescent="0.25">
      <c r="A37" s="17">
        <v>9</v>
      </c>
      <c r="B37" s="17">
        <v>33</v>
      </c>
      <c r="C37" s="81">
        <v>14.282112283471152</v>
      </c>
      <c r="D37" s="93">
        <f t="shared" si="10"/>
        <v>14.091635883145758</v>
      </c>
      <c r="E37" s="93">
        <f t="shared" si="11"/>
        <v>14.120542392715462</v>
      </c>
      <c r="F37" s="21">
        <f t="shared" si="12"/>
        <v>0.16156989075568973</v>
      </c>
      <c r="G37" s="21">
        <f t="shared" si="14"/>
        <v>-0.24349145364150276</v>
      </c>
      <c r="H37" s="21">
        <f t="shared" si="1"/>
        <v>14.525603737112656</v>
      </c>
      <c r="I37" s="21">
        <f t="shared" ref="I37:I68" si="15">$B$167+($B$168*B37)</f>
        <v>13.911378466270497</v>
      </c>
      <c r="J37" s="21">
        <f t="shared" si="2"/>
        <v>13.667887012628993</v>
      </c>
      <c r="K37" s="21">
        <f t="shared" si="3"/>
        <v>0.61422527084215872</v>
      </c>
      <c r="L37" s="21">
        <f t="shared" si="9"/>
        <v>0.60353650438921902</v>
      </c>
      <c r="M37" s="21">
        <f t="shared" si="8"/>
        <v>1.0688766452939702E-2</v>
      </c>
      <c r="N37" s="21">
        <f t="shared" si="4"/>
        <v>0.61422527084215872</v>
      </c>
      <c r="O37" s="21">
        <f t="shared" si="5"/>
        <v>0.61422527084215872</v>
      </c>
      <c r="P37" s="21">
        <f t="shared" ref="P37:P68" si="16">ABS((N37/C37)*100)</f>
        <v>4.300661265301831</v>
      </c>
      <c r="Q37" s="21">
        <f t="shared" si="7"/>
        <v>0.37727268334112324</v>
      </c>
    </row>
    <row r="38" spans="1:17" ht="15.75" x14ac:dyDescent="0.25">
      <c r="A38" s="17">
        <v>10</v>
      </c>
      <c r="B38" s="17">
        <v>34</v>
      </c>
      <c r="C38" s="81">
        <v>13.612597495012812</v>
      </c>
      <c r="D38" s="93">
        <f t="shared" si="10"/>
        <v>14.149448902285167</v>
      </c>
      <c r="E38" s="93">
        <f t="shared" si="11"/>
        <v>14.144570841907738</v>
      </c>
      <c r="F38" s="21">
        <f t="shared" si="12"/>
        <v>-0.53197334689492592</v>
      </c>
      <c r="G38" s="21">
        <f t="shared" si="14"/>
        <v>-0.83371332503083984</v>
      </c>
      <c r="H38" s="21">
        <f t="shared" si="1"/>
        <v>14.446310820043651</v>
      </c>
      <c r="I38" s="21">
        <f t="shared" si="15"/>
        <v>13.871929788590894</v>
      </c>
      <c r="J38" s="21">
        <f t="shared" si="2"/>
        <v>13.038216463560055</v>
      </c>
      <c r="K38" s="21">
        <f t="shared" si="3"/>
        <v>0.57438103145275754</v>
      </c>
      <c r="L38" s="21">
        <f t="shared" si="9"/>
        <v>0.45959054213663225</v>
      </c>
      <c r="M38" s="21">
        <f t="shared" si="8"/>
        <v>0.11479048931612529</v>
      </c>
      <c r="N38" s="21">
        <f t="shared" si="4"/>
        <v>0.57438103145275754</v>
      </c>
      <c r="O38" s="21">
        <f t="shared" si="5"/>
        <v>0.57438103145275754</v>
      </c>
      <c r="P38" s="21">
        <f t="shared" si="16"/>
        <v>4.2194814888428978</v>
      </c>
      <c r="Q38" s="21">
        <f t="shared" si="7"/>
        <v>0.32991356929273363</v>
      </c>
    </row>
    <row r="39" spans="1:17" ht="15.75" x14ac:dyDescent="0.25">
      <c r="A39" s="17">
        <v>11</v>
      </c>
      <c r="B39" s="17">
        <v>35</v>
      </c>
      <c r="C39" s="81">
        <v>12.916171598912909</v>
      </c>
      <c r="D39" s="93">
        <f t="shared" si="10"/>
        <v>14.139692781530309</v>
      </c>
      <c r="E39" s="93">
        <f t="shared" si="11"/>
        <v>14.175518153392936</v>
      </c>
      <c r="F39" s="21">
        <f t="shared" si="12"/>
        <v>-1.2593465544800271</v>
      </c>
      <c r="G39" s="21">
        <f t="shared" si="14"/>
        <v>-1.1064748361133647</v>
      </c>
      <c r="H39" s="21">
        <f t="shared" si="1"/>
        <v>14.022646435026275</v>
      </c>
      <c r="I39" s="21">
        <f t="shared" si="15"/>
        <v>13.832481110911292</v>
      </c>
      <c r="J39" s="21">
        <f t="shared" si="2"/>
        <v>12.726006274797928</v>
      </c>
      <c r="K39" s="21">
        <f t="shared" si="3"/>
        <v>0.19016532411498055</v>
      </c>
      <c r="L39" s="21">
        <f t="shared" si="9"/>
        <v>-2.5606980380495987E-2</v>
      </c>
      <c r="M39" s="21">
        <f t="shared" si="8"/>
        <v>0.21577230449547655</v>
      </c>
      <c r="N39" s="21">
        <f t="shared" si="4"/>
        <v>0.19016532411498055</v>
      </c>
      <c r="O39" s="21">
        <f t="shared" si="5"/>
        <v>0.19016532411498055</v>
      </c>
      <c r="P39" s="21">
        <f t="shared" si="16"/>
        <v>1.4723041007831288</v>
      </c>
      <c r="Q39" s="21">
        <f t="shared" si="7"/>
        <v>3.61628504957556E-2</v>
      </c>
    </row>
    <row r="40" spans="1:17" ht="15.75" x14ac:dyDescent="0.25">
      <c r="A40" s="17">
        <v>12</v>
      </c>
      <c r="B40" s="17">
        <v>36</v>
      </c>
      <c r="C40" s="81">
        <v>12.090768442799233</v>
      </c>
      <c r="D40" s="93">
        <f t="shared" si="10"/>
        <v>14.211343525255565</v>
      </c>
      <c r="E40" s="93">
        <f t="shared" si="11"/>
        <v>14.209484534339499</v>
      </c>
      <c r="F40" s="21">
        <f t="shared" si="12"/>
        <v>-2.1187160915402661</v>
      </c>
      <c r="G40" s="21">
        <f t="shared" si="14"/>
        <v>-0.86089669372323163</v>
      </c>
      <c r="H40" s="21">
        <f t="shared" si="1"/>
        <v>12.951665136522465</v>
      </c>
      <c r="I40" s="21">
        <f t="shared" si="15"/>
        <v>13.793032433231691</v>
      </c>
      <c r="J40" s="21">
        <f t="shared" si="2"/>
        <v>12.932135739508459</v>
      </c>
      <c r="K40" s="21">
        <f t="shared" si="3"/>
        <v>-0.84136729670922605</v>
      </c>
      <c r="L40" s="21">
        <f t="shared" si="9"/>
        <v>0.17689784570967446</v>
      </c>
      <c r="M40" s="21">
        <f t="shared" si="8"/>
        <v>-1.0182651424189004</v>
      </c>
      <c r="N40" s="21">
        <f t="shared" si="4"/>
        <v>-0.84136729670922605</v>
      </c>
      <c r="O40" s="21">
        <f t="shared" si="5"/>
        <v>0.84136729670922605</v>
      </c>
      <c r="P40" s="21">
        <f t="shared" si="16"/>
        <v>6.9587578381778536</v>
      </c>
      <c r="Q40" s="21">
        <f t="shared" si="7"/>
        <v>0.70789892797179088</v>
      </c>
    </row>
    <row r="41" spans="1:17" ht="15.75" x14ac:dyDescent="0.25">
      <c r="A41" s="17">
        <v>1</v>
      </c>
      <c r="B41" s="17">
        <v>37</v>
      </c>
      <c r="C41" s="81">
        <v>16.999342010302964</v>
      </c>
      <c r="D41" s="93">
        <f t="shared" si="10"/>
        <v>14.207625543423431</v>
      </c>
      <c r="E41" s="93">
        <f t="shared" si="11"/>
        <v>14.151438236881804</v>
      </c>
      <c r="F41" s="21">
        <f t="shared" si="12"/>
        <v>2.8479037734211605</v>
      </c>
      <c r="G41" s="21">
        <f>G29</f>
        <v>2.0638627450276057</v>
      </c>
      <c r="H41" s="21">
        <f t="shared" si="1"/>
        <v>14.935479265275358</v>
      </c>
      <c r="I41" s="21">
        <f t="shared" si="15"/>
        <v>13.753583755552089</v>
      </c>
      <c r="J41" s="21">
        <f t="shared" si="2"/>
        <v>15.817446500579695</v>
      </c>
      <c r="K41" s="21">
        <f t="shared" si="3"/>
        <v>1.1818955097232688</v>
      </c>
      <c r="L41" s="21">
        <f t="shared" si="9"/>
        <v>0.37562905810107122</v>
      </c>
      <c r="M41" s="21">
        <f t="shared" si="8"/>
        <v>0.80626645162219757</v>
      </c>
      <c r="N41" s="21">
        <f t="shared" si="4"/>
        <v>1.1818955097232688</v>
      </c>
      <c r="O41" s="21">
        <f t="shared" si="5"/>
        <v>1.1818955097232688</v>
      </c>
      <c r="P41" s="21">
        <f t="shared" si="16"/>
        <v>6.9525956299187657</v>
      </c>
      <c r="Q41" s="21">
        <f t="shared" si="7"/>
        <v>1.3968769959040255</v>
      </c>
    </row>
    <row r="42" spans="1:17" ht="15.75" x14ac:dyDescent="0.25">
      <c r="A42" s="17">
        <v>2</v>
      </c>
      <c r="B42" s="17">
        <v>38</v>
      </c>
      <c r="C42" s="81">
        <v>15.688869251373147</v>
      </c>
      <c r="D42" s="93">
        <f t="shared" si="10"/>
        <v>14.095250930340177</v>
      </c>
      <c r="E42" s="93">
        <f t="shared" si="11"/>
        <v>14.032878718381701</v>
      </c>
      <c r="F42" s="21">
        <f t="shared" si="12"/>
        <v>1.6559905329914457</v>
      </c>
      <c r="G42" s="21">
        <f t="shared" ref="G42:G52" si="17">G30</f>
        <v>1.1883752122114903</v>
      </c>
      <c r="H42" s="21">
        <f t="shared" si="1"/>
        <v>14.500494039161657</v>
      </c>
      <c r="I42" s="21">
        <f t="shared" si="15"/>
        <v>13.714135077872486</v>
      </c>
      <c r="J42" s="21">
        <f t="shared" si="2"/>
        <v>14.902510290083976</v>
      </c>
      <c r="K42" s="21">
        <f t="shared" si="3"/>
        <v>0.78635896128917082</v>
      </c>
      <c r="L42" s="21">
        <f t="shared" si="9"/>
        <v>0.69723835462005523</v>
      </c>
      <c r="M42" s="21">
        <f t="shared" si="8"/>
        <v>8.9120606669115587E-2</v>
      </c>
      <c r="N42" s="21">
        <f t="shared" si="4"/>
        <v>0.78635896128917082</v>
      </c>
      <c r="O42" s="21">
        <f t="shared" si="5"/>
        <v>0.78635896128917082</v>
      </c>
      <c r="P42" s="21">
        <f t="shared" si="16"/>
        <v>5.0122092847471835</v>
      </c>
      <c r="Q42" s="21">
        <f t="shared" si="7"/>
        <v>0.61836041599978364</v>
      </c>
    </row>
    <row r="43" spans="1:17" ht="15.75" x14ac:dyDescent="0.25">
      <c r="A43" s="17">
        <v>3</v>
      </c>
      <c r="B43" s="17">
        <v>39</v>
      </c>
      <c r="C43" s="81">
        <v>13.618239111410468</v>
      </c>
      <c r="D43" s="93">
        <f t="shared" si="10"/>
        <v>13.970506506423225</v>
      </c>
      <c r="E43" s="93">
        <f t="shared" si="11"/>
        <v>13.896799209674162</v>
      </c>
      <c r="F43" s="21">
        <f t="shared" si="12"/>
        <v>-0.27856009826369466</v>
      </c>
      <c r="G43" s="21">
        <f t="shared" si="17"/>
        <v>-0.17990788163014332</v>
      </c>
      <c r="H43" s="21">
        <f t="shared" si="1"/>
        <v>13.798146993040611</v>
      </c>
      <c r="I43" s="21">
        <f t="shared" si="15"/>
        <v>13.674686400192885</v>
      </c>
      <c r="J43" s="21">
        <f t="shared" si="2"/>
        <v>13.494778518562741</v>
      </c>
      <c r="K43" s="21">
        <f t="shared" si="3"/>
        <v>0.12346059284772615</v>
      </c>
      <c r="L43" s="21">
        <f t="shared" si="9"/>
        <v>0.5713225442674208</v>
      </c>
      <c r="M43" s="21">
        <f t="shared" si="8"/>
        <v>-0.44786195141969465</v>
      </c>
      <c r="N43" s="21">
        <f t="shared" si="4"/>
        <v>0.12346059284772615</v>
      </c>
      <c r="O43" s="21">
        <f t="shared" si="5"/>
        <v>0.12346059284772615</v>
      </c>
      <c r="P43" s="21">
        <f t="shared" si="16"/>
        <v>0.90658264873819727</v>
      </c>
      <c r="Q43" s="21">
        <f t="shared" si="7"/>
        <v>1.5242517986312008E-2</v>
      </c>
    </row>
    <row r="44" spans="1:17" ht="15.75" x14ac:dyDescent="0.25">
      <c r="A44" s="17">
        <v>4</v>
      </c>
      <c r="B44" s="17">
        <v>40</v>
      </c>
      <c r="C44" s="81">
        <v>14.674245735414122</v>
      </c>
      <c r="D44" s="93">
        <f t="shared" si="10"/>
        <v>13.823091912925099</v>
      </c>
      <c r="E44" s="93">
        <f t="shared" si="11"/>
        <v>13.780634795520694</v>
      </c>
      <c r="F44" s="21">
        <f t="shared" si="12"/>
        <v>0.89361093989342777</v>
      </c>
      <c r="G44" s="21">
        <f t="shared" si="17"/>
        <v>0.23485993423547258</v>
      </c>
      <c r="H44" s="21">
        <f t="shared" si="1"/>
        <v>14.439385801178648</v>
      </c>
      <c r="I44" s="21">
        <f t="shared" si="15"/>
        <v>13.635237722513283</v>
      </c>
      <c r="J44" s="21">
        <f t="shared" si="2"/>
        <v>13.870097656748756</v>
      </c>
      <c r="K44" s="21">
        <f t="shared" si="3"/>
        <v>0.80414807866536542</v>
      </c>
      <c r="L44" s="21">
        <f t="shared" si="9"/>
        <v>0.44376263187188653</v>
      </c>
      <c r="M44" s="21">
        <f t="shared" si="8"/>
        <v>0.36038544679347889</v>
      </c>
      <c r="N44" s="21">
        <f t="shared" si="4"/>
        <v>0.80414807866536542</v>
      </c>
      <c r="O44" s="21">
        <f t="shared" si="5"/>
        <v>0.80414807866536542</v>
      </c>
      <c r="P44" s="21">
        <f t="shared" si="16"/>
        <v>5.4799959954648498</v>
      </c>
      <c r="Q44" s="21">
        <f t="shared" si="7"/>
        <v>0.64665413242119874</v>
      </c>
    </row>
    <row r="45" spans="1:17" ht="15.75" x14ac:dyDescent="0.25">
      <c r="A45" s="17">
        <v>5</v>
      </c>
      <c r="B45" s="17">
        <v>41</v>
      </c>
      <c r="C45" s="81">
        <v>13.752017051003346</v>
      </c>
      <c r="D45" s="93">
        <f t="shared" si="10"/>
        <v>13.738177678116287</v>
      </c>
      <c r="E45" s="93">
        <f t="shared" si="11"/>
        <v>13.690536042643316</v>
      </c>
      <c r="F45" s="21">
        <f t="shared" si="12"/>
        <v>6.1481008360029676E-2</v>
      </c>
      <c r="G45" s="21">
        <f t="shared" si="17"/>
        <v>-0.24745121793290237</v>
      </c>
      <c r="H45" s="21">
        <f t="shared" si="1"/>
        <v>13.999468268936248</v>
      </c>
      <c r="I45" s="21">
        <f t="shared" si="15"/>
        <v>13.59578904483368</v>
      </c>
      <c r="J45" s="21">
        <f t="shared" si="2"/>
        <v>13.348337826900778</v>
      </c>
      <c r="K45" s="21">
        <f t="shared" si="3"/>
        <v>0.40367922410256796</v>
      </c>
      <c r="L45" s="21">
        <f t="shared" si="9"/>
        <v>0.61348414861382317</v>
      </c>
      <c r="M45" s="21">
        <f t="shared" si="8"/>
        <v>-0.20980492451125521</v>
      </c>
      <c r="N45" s="21">
        <f t="shared" si="4"/>
        <v>0.40367922410256796</v>
      </c>
      <c r="O45" s="21">
        <f t="shared" si="5"/>
        <v>0.40367922410256796</v>
      </c>
      <c r="P45" s="21">
        <f t="shared" si="16"/>
        <v>2.9354182924977943</v>
      </c>
      <c r="Q45" s="21">
        <f t="shared" si="7"/>
        <v>0.16295691597205128</v>
      </c>
    </row>
    <row r="46" spans="1:17" ht="15.75" x14ac:dyDescent="0.25">
      <c r="A46" s="17">
        <v>6</v>
      </c>
      <c r="B46" s="17">
        <v>42</v>
      </c>
      <c r="C46" s="81">
        <v>13.988853614935174</v>
      </c>
      <c r="D46" s="93">
        <f t="shared" si="10"/>
        <v>13.642894407170347</v>
      </c>
      <c r="E46" s="93">
        <f t="shared" si="11"/>
        <v>13.642098452022683</v>
      </c>
      <c r="F46" s="21">
        <f t="shared" si="12"/>
        <v>0.34675516291249053</v>
      </c>
      <c r="G46" s="21">
        <f t="shared" si="17"/>
        <v>-0.20011189529244036</v>
      </c>
      <c r="H46" s="21">
        <f t="shared" si="1"/>
        <v>14.188965510227614</v>
      </c>
      <c r="I46" s="21">
        <f t="shared" si="15"/>
        <v>13.556340367154078</v>
      </c>
      <c r="J46" s="21">
        <f t="shared" si="2"/>
        <v>13.356228471861638</v>
      </c>
      <c r="K46" s="21">
        <f t="shared" si="3"/>
        <v>0.63262514307353612</v>
      </c>
      <c r="L46" s="21">
        <f t="shared" si="9"/>
        <v>9.3809160145230067E-2</v>
      </c>
      <c r="M46" s="21">
        <f t="shared" si="8"/>
        <v>0.53881598292830601</v>
      </c>
      <c r="N46" s="21">
        <f t="shared" si="4"/>
        <v>0.63262514307353612</v>
      </c>
      <c r="O46" s="21">
        <f t="shared" si="5"/>
        <v>0.63262514307353612</v>
      </c>
      <c r="P46" s="21">
        <f t="shared" si="16"/>
        <v>4.5223515842507283</v>
      </c>
      <c r="Q46" s="21">
        <f t="shared" si="7"/>
        <v>0.40021457164881202</v>
      </c>
    </row>
    <row r="47" spans="1:17" ht="15.75" x14ac:dyDescent="0.25">
      <c r="A47" s="17">
        <v>7</v>
      </c>
      <c r="B47" s="17">
        <v>43</v>
      </c>
      <c r="C47" s="81">
        <v>12.94571390193008</v>
      </c>
      <c r="D47" s="93">
        <f t="shared" si="10"/>
        <v>13.641302496875019</v>
      </c>
      <c r="E47" s="93">
        <f t="shared" si="11"/>
        <v>13.483646464622074</v>
      </c>
      <c r="F47" s="21">
        <f t="shared" si="12"/>
        <v>-0.53793256269199397</v>
      </c>
      <c r="G47" s="21">
        <f t="shared" si="17"/>
        <v>0.1836990991960169</v>
      </c>
      <c r="H47" s="21">
        <f t="shared" si="1"/>
        <v>12.762014802734063</v>
      </c>
      <c r="I47" s="21">
        <f t="shared" si="15"/>
        <v>13.516891689474477</v>
      </c>
      <c r="J47" s="21">
        <f t="shared" si="2"/>
        <v>13.700590788670494</v>
      </c>
      <c r="K47" s="21">
        <f t="shared" si="3"/>
        <v>-0.75487688674041387</v>
      </c>
      <c r="L47" s="21">
        <f t="shared" si="9"/>
        <v>-0.1745991625474351</v>
      </c>
      <c r="M47" s="21">
        <f t="shared" si="8"/>
        <v>-0.58027772419297874</v>
      </c>
      <c r="N47" s="21">
        <f t="shared" si="4"/>
        <v>-0.75487688674041387</v>
      </c>
      <c r="O47" s="21">
        <f t="shared" si="5"/>
        <v>0.75487688674041387</v>
      </c>
      <c r="P47" s="21">
        <f t="shared" si="16"/>
        <v>5.8310950825807222</v>
      </c>
      <c r="Q47" s="21">
        <f t="shared" si="7"/>
        <v>0.56983911413489963</v>
      </c>
    </row>
    <row r="48" spans="1:17" ht="15.75" x14ac:dyDescent="0.25">
      <c r="A48" s="17">
        <v>8</v>
      </c>
      <c r="B48" s="17">
        <v>44</v>
      </c>
      <c r="C48" s="81">
        <v>13.077147580513286</v>
      </c>
      <c r="D48" s="93">
        <f t="shared" si="10"/>
        <v>13.32599043236913</v>
      </c>
      <c r="E48" s="93">
        <f t="shared" si="11"/>
        <v>13.265128139839131</v>
      </c>
      <c r="F48" s="21">
        <f t="shared" si="12"/>
        <v>-0.18798055932584568</v>
      </c>
      <c r="G48" s="21">
        <f t="shared" si="17"/>
        <v>1.2503126938387061E-3</v>
      </c>
      <c r="H48" s="21">
        <f t="shared" si="1"/>
        <v>13.075897267819446</v>
      </c>
      <c r="I48" s="21">
        <f t="shared" si="15"/>
        <v>13.477443011794874</v>
      </c>
      <c r="J48" s="21">
        <f t="shared" si="2"/>
        <v>13.478693324488713</v>
      </c>
      <c r="K48" s="21">
        <f t="shared" si="3"/>
        <v>-0.40154574397542753</v>
      </c>
      <c r="L48" s="21">
        <f t="shared" si="9"/>
        <v>-0.61259611656532265</v>
      </c>
      <c r="M48" s="21">
        <f t="shared" si="8"/>
        <v>0.21105037258989512</v>
      </c>
      <c r="N48" s="21">
        <f t="shared" si="4"/>
        <v>-0.40154574397542753</v>
      </c>
      <c r="O48" s="21">
        <f t="shared" si="5"/>
        <v>0.40154574397542753</v>
      </c>
      <c r="P48" s="21">
        <f t="shared" si="16"/>
        <v>3.0705912088488234</v>
      </c>
      <c r="Q48" s="21">
        <f t="shared" si="7"/>
        <v>0.16123898450477958</v>
      </c>
    </row>
    <row r="49" spans="1:17" ht="15.75" x14ac:dyDescent="0.25">
      <c r="A49" s="17">
        <v>9</v>
      </c>
      <c r="B49" s="17">
        <v>45</v>
      </c>
      <c r="C49" s="81">
        <v>12.513137161493642</v>
      </c>
      <c r="D49" s="93">
        <f t="shared" si="10"/>
        <v>13.204265847309131</v>
      </c>
      <c r="E49" s="93">
        <f t="shared" si="11"/>
        <v>13.176350673270743</v>
      </c>
      <c r="F49" s="21">
        <f t="shared" si="12"/>
        <v>-0.66321351177710142</v>
      </c>
      <c r="G49" s="21">
        <f t="shared" si="17"/>
        <v>-0.24349145364150276</v>
      </c>
      <c r="H49" s="21">
        <f t="shared" si="1"/>
        <v>12.756628615135146</v>
      </c>
      <c r="I49" s="21">
        <f t="shared" si="15"/>
        <v>13.437994334115272</v>
      </c>
      <c r="J49" s="21">
        <f t="shared" si="2"/>
        <v>13.194502880473769</v>
      </c>
      <c r="K49" s="21">
        <f t="shared" si="3"/>
        <v>-0.68136571898012654</v>
      </c>
      <c r="L49" s="21">
        <f t="shared" si="9"/>
        <v>-0.35137237235110003</v>
      </c>
      <c r="M49" s="21">
        <f t="shared" si="8"/>
        <v>-0.32999334662902652</v>
      </c>
      <c r="N49" s="21">
        <f t="shared" si="4"/>
        <v>-0.68136571898012654</v>
      </c>
      <c r="O49" s="21">
        <f t="shared" si="5"/>
        <v>0.68136571898012654</v>
      </c>
      <c r="P49" s="21">
        <f t="shared" si="16"/>
        <v>5.4452029909563837</v>
      </c>
      <c r="Q49" s="21">
        <f t="shared" si="7"/>
        <v>0.46425924300130478</v>
      </c>
    </row>
    <row r="50" spans="1:17" ht="15.75" x14ac:dyDescent="0.25">
      <c r="A50" s="17">
        <v>10</v>
      </c>
      <c r="B50" s="17">
        <v>46</v>
      </c>
      <c r="C50" s="81">
        <v>12.593626677307086</v>
      </c>
      <c r="D50" s="93">
        <f t="shared" si="10"/>
        <v>13.148435499232354</v>
      </c>
      <c r="E50" s="93">
        <f t="shared" si="11"/>
        <v>13.039572181858793</v>
      </c>
      <c r="F50" s="21">
        <f t="shared" si="12"/>
        <v>-0.44594550455170712</v>
      </c>
      <c r="G50" s="21">
        <f t="shared" si="17"/>
        <v>-0.83371332503083984</v>
      </c>
      <c r="H50" s="21">
        <f t="shared" si="1"/>
        <v>13.427340002337925</v>
      </c>
      <c r="I50" s="21">
        <f t="shared" si="15"/>
        <v>13.398545656435671</v>
      </c>
      <c r="J50" s="21">
        <f t="shared" si="2"/>
        <v>12.564832331404832</v>
      </c>
      <c r="K50" s="21">
        <f t="shared" si="3"/>
        <v>2.8794345902253937E-2</v>
      </c>
      <c r="L50" s="21">
        <f t="shared" si="9"/>
        <v>-0.37747372271964191</v>
      </c>
      <c r="M50" s="21">
        <f t="shared" si="8"/>
        <v>0.40626806862189585</v>
      </c>
      <c r="N50" s="21">
        <f t="shared" si="4"/>
        <v>2.8794345902253937E-2</v>
      </c>
      <c r="O50" s="21">
        <f t="shared" si="5"/>
        <v>2.8794345902253937E-2</v>
      </c>
      <c r="P50" s="21">
        <f t="shared" si="16"/>
        <v>0.22864220641175206</v>
      </c>
      <c r="Q50" s="21">
        <f t="shared" si="7"/>
        <v>8.2911435593864807E-4</v>
      </c>
    </row>
    <row r="51" spans="1:17" ht="15.75" x14ac:dyDescent="0.25">
      <c r="A51" s="17">
        <v>11</v>
      </c>
      <c r="B51" s="17">
        <v>47</v>
      </c>
      <c r="C51" s="81">
        <v>11.77277234756165</v>
      </c>
      <c r="D51" s="93">
        <f t="shared" si="10"/>
        <v>12.930708864485231</v>
      </c>
      <c r="E51" s="93">
        <f t="shared" si="11"/>
        <v>12.870476814112163</v>
      </c>
      <c r="F51" s="21">
        <f t="shared" si="12"/>
        <v>-1.0977044665505122</v>
      </c>
      <c r="G51" s="21">
        <f t="shared" si="17"/>
        <v>-1.1064748361133647</v>
      </c>
      <c r="H51" s="21">
        <f t="shared" si="1"/>
        <v>12.879247183675016</v>
      </c>
      <c r="I51" s="21">
        <f t="shared" si="15"/>
        <v>13.359096978756067</v>
      </c>
      <c r="J51" s="21">
        <f t="shared" si="2"/>
        <v>12.252622142642704</v>
      </c>
      <c r="K51" s="21">
        <f t="shared" si="3"/>
        <v>-0.47984979508105319</v>
      </c>
      <c r="L51" s="21">
        <f t="shared" si="9"/>
        <v>-0.27938051242558259</v>
      </c>
      <c r="M51" s="21">
        <f t="shared" si="8"/>
        <v>-0.20046928265547059</v>
      </c>
      <c r="N51" s="21">
        <f t="shared" si="4"/>
        <v>-0.47984979508105319</v>
      </c>
      <c r="O51" s="21">
        <f t="shared" si="5"/>
        <v>0.47984979508105319</v>
      </c>
      <c r="P51" s="21">
        <f t="shared" si="16"/>
        <v>4.0759285996083889</v>
      </c>
      <c r="Q51" s="21">
        <f t="shared" si="7"/>
        <v>0.23025582583932874</v>
      </c>
    </row>
    <row r="52" spans="1:17" ht="15.75" x14ac:dyDescent="0.25">
      <c r="A52" s="17">
        <v>12</v>
      </c>
      <c r="B52" s="17">
        <v>48</v>
      </c>
      <c r="C52" s="81">
        <v>12.071665519255285</v>
      </c>
      <c r="D52" s="93">
        <f t="shared" si="10"/>
        <v>12.810244763739094</v>
      </c>
      <c r="E52" s="93">
        <f t="shared" si="11"/>
        <v>12.707631676517902</v>
      </c>
      <c r="F52" s="21">
        <f t="shared" si="12"/>
        <v>-0.63596615726261696</v>
      </c>
      <c r="G52" s="21">
        <f t="shared" si="17"/>
        <v>-0.86089669372323163</v>
      </c>
      <c r="H52" s="21">
        <f t="shared" si="1"/>
        <v>12.932562212978517</v>
      </c>
      <c r="I52" s="21">
        <f t="shared" si="15"/>
        <v>13.319648301076466</v>
      </c>
      <c r="J52" s="21">
        <f t="shared" si="2"/>
        <v>12.458751607353234</v>
      </c>
      <c r="K52" s="21">
        <f t="shared" si="3"/>
        <v>-0.38708608809794853</v>
      </c>
      <c r="L52" s="21">
        <f t="shared" si="9"/>
        <v>-0.99846700512373643</v>
      </c>
      <c r="M52" s="21">
        <f t="shared" si="8"/>
        <v>0.6113809170257879</v>
      </c>
      <c r="N52" s="21">
        <f t="shared" si="4"/>
        <v>-0.38708608809794853</v>
      </c>
      <c r="O52" s="21">
        <f t="shared" si="5"/>
        <v>0.38708608809794853</v>
      </c>
      <c r="P52" s="21">
        <f t="shared" si="16"/>
        <v>3.2065673744895835</v>
      </c>
      <c r="Q52" s="21">
        <f t="shared" si="7"/>
        <v>0.14983563959897278</v>
      </c>
    </row>
    <row r="53" spans="1:17" ht="15.75" x14ac:dyDescent="0.25">
      <c r="A53" s="17">
        <v>1</v>
      </c>
      <c r="B53" s="17">
        <v>49</v>
      </c>
      <c r="C53" s="81">
        <v>13.215597236232263</v>
      </c>
      <c r="D53" s="93">
        <f t="shared" si="10"/>
        <v>12.60501858929671</v>
      </c>
      <c r="E53" s="93">
        <f t="shared" si="11"/>
        <v>12.565529342144533</v>
      </c>
      <c r="F53" s="21">
        <f t="shared" si="12"/>
        <v>0.65006789408773002</v>
      </c>
      <c r="G53" s="21">
        <f t="shared" ref="G53:G93" si="18">G41</f>
        <v>2.0638627450276057</v>
      </c>
      <c r="H53" s="21">
        <f t="shared" si="1"/>
        <v>11.151734491204657</v>
      </c>
      <c r="I53" s="21">
        <f t="shared" si="15"/>
        <v>13.280199623396864</v>
      </c>
      <c r="J53" s="21">
        <f t="shared" si="2"/>
        <v>15.344062368424471</v>
      </c>
      <c r="K53" s="21">
        <f t="shared" si="3"/>
        <v>-2.1284651321922077</v>
      </c>
      <c r="L53" s="21">
        <f t="shared" si="9"/>
        <v>-0.90550104918858076</v>
      </c>
      <c r="M53" s="21">
        <f t="shared" si="8"/>
        <v>-1.2229640830036268</v>
      </c>
      <c r="N53" s="21">
        <f t="shared" si="4"/>
        <v>-2.1284651321922077</v>
      </c>
      <c r="O53" s="21">
        <f t="shared" si="5"/>
        <v>2.1284651321922077</v>
      </c>
      <c r="P53" s="21">
        <f t="shared" si="16"/>
        <v>16.105705206850178</v>
      </c>
      <c r="Q53" s="21">
        <f t="shared" si="7"/>
        <v>4.5303638189579925</v>
      </c>
    </row>
    <row r="54" spans="1:17" ht="15.75" x14ac:dyDescent="0.25">
      <c r="A54" s="17">
        <v>2</v>
      </c>
      <c r="B54" s="17">
        <v>50</v>
      </c>
      <c r="C54" s="81">
        <v>14.228174230653167</v>
      </c>
      <c r="D54" s="93">
        <f t="shared" si="10"/>
        <v>12.526040094992355</v>
      </c>
      <c r="E54" s="93">
        <f t="shared" si="11"/>
        <v>12.470916508060885</v>
      </c>
      <c r="F54" s="21">
        <f t="shared" si="12"/>
        <v>1.7572577225922821</v>
      </c>
      <c r="G54" s="21">
        <f t="shared" si="18"/>
        <v>1.1883752122114903</v>
      </c>
      <c r="H54" s="21">
        <f t="shared" si="1"/>
        <v>13.039799018441677</v>
      </c>
      <c r="I54" s="21">
        <f t="shared" si="15"/>
        <v>13.240750945717263</v>
      </c>
      <c r="J54" s="21">
        <f t="shared" si="2"/>
        <v>14.429126157928753</v>
      </c>
      <c r="K54" s="21">
        <f t="shared" si="3"/>
        <v>-0.20095192727558597</v>
      </c>
      <c r="L54" s="21">
        <f t="shared" si="9"/>
        <v>-0.80084550379540131</v>
      </c>
      <c r="M54" s="21">
        <f t="shared" si="8"/>
        <v>0.59989357651981534</v>
      </c>
      <c r="N54" s="21">
        <f t="shared" si="4"/>
        <v>-0.20095192727558597</v>
      </c>
      <c r="O54" s="21">
        <f t="shared" si="5"/>
        <v>0.20095192727558597</v>
      </c>
      <c r="P54" s="21">
        <f t="shared" si="16"/>
        <v>1.4123521684367295</v>
      </c>
      <c r="Q54" s="21">
        <f t="shared" si="7"/>
        <v>4.0381677075772393E-2</v>
      </c>
    </row>
    <row r="55" spans="1:17" ht="15.75" x14ac:dyDescent="0.25">
      <c r="A55" s="17">
        <v>3</v>
      </c>
      <c r="B55" s="17">
        <v>51</v>
      </c>
      <c r="C55" s="81">
        <v>12.948274934489106</v>
      </c>
      <c r="D55" s="93">
        <f t="shared" si="10"/>
        <v>12.415792921129416</v>
      </c>
      <c r="E55" s="93">
        <f t="shared" si="11"/>
        <v>12.359967282615404</v>
      </c>
      <c r="F55" s="21">
        <f t="shared" si="12"/>
        <v>0.58830765187370204</v>
      </c>
      <c r="G55" s="21">
        <f t="shared" si="18"/>
        <v>-0.17990788163014332</v>
      </c>
      <c r="H55" s="21">
        <f t="shared" si="1"/>
        <v>13.128182816119249</v>
      </c>
      <c r="I55" s="21">
        <f t="shared" si="15"/>
        <v>13.20130226803766</v>
      </c>
      <c r="J55" s="21">
        <f t="shared" si="2"/>
        <v>13.021394386407517</v>
      </c>
      <c r="K55" s="21">
        <f t="shared" si="3"/>
        <v>-7.3119451918410405E-2</v>
      </c>
      <c r="L55" s="21">
        <f t="shared" si="9"/>
        <v>-0.53641959511294834</v>
      </c>
      <c r="M55" s="21">
        <f t="shared" si="8"/>
        <v>0.46330014319453794</v>
      </c>
      <c r="N55" s="21">
        <f t="shared" si="4"/>
        <v>-7.3119451918410405E-2</v>
      </c>
      <c r="O55" s="21">
        <f t="shared" si="5"/>
        <v>7.3119451918410405E-2</v>
      </c>
      <c r="P55" s="21">
        <f t="shared" si="16"/>
        <v>0.56470419641499092</v>
      </c>
      <c r="Q55" s="21">
        <f t="shared" si="7"/>
        <v>5.3464542488487312E-3</v>
      </c>
    </row>
    <row r="56" spans="1:17" ht="15.75" x14ac:dyDescent="0.25">
      <c r="A56" s="17">
        <v>4</v>
      </c>
      <c r="B56" s="17">
        <v>52</v>
      </c>
      <c r="C56" s="81">
        <v>12.061526118448683</v>
      </c>
      <c r="D56" s="93">
        <f t="shared" si="10"/>
        <v>12.304141644101392</v>
      </c>
      <c r="E56" s="93">
        <f t="shared" si="11"/>
        <v>12.194242231999826</v>
      </c>
      <c r="F56" s="21">
        <f t="shared" si="12"/>
        <v>-0.13271611355114388</v>
      </c>
      <c r="G56" s="21">
        <f t="shared" si="18"/>
        <v>0.23485993423547258</v>
      </c>
      <c r="H56" s="21">
        <f t="shared" si="1"/>
        <v>11.826666184213209</v>
      </c>
      <c r="I56" s="21">
        <f t="shared" si="15"/>
        <v>13.161853590358058</v>
      </c>
      <c r="J56" s="21">
        <f t="shared" si="2"/>
        <v>13.396713524593531</v>
      </c>
      <c r="K56" s="21">
        <f t="shared" si="3"/>
        <v>-1.3351874061448488</v>
      </c>
      <c r="L56" s="21">
        <f t="shared" si="9"/>
        <v>-0.65893757025303401</v>
      </c>
      <c r="M56" s="21">
        <f t="shared" si="8"/>
        <v>-0.67624983589181475</v>
      </c>
      <c r="N56" s="21">
        <f t="shared" si="4"/>
        <v>-1.3351874061448488</v>
      </c>
      <c r="O56" s="21">
        <f t="shared" si="5"/>
        <v>1.3351874061448488</v>
      </c>
      <c r="P56" s="21">
        <f t="shared" si="16"/>
        <v>11.069804874050023</v>
      </c>
      <c r="Q56" s="21">
        <f t="shared" si="7"/>
        <v>1.7827254095278093</v>
      </c>
    </row>
    <row r="57" spans="1:17" ht="15.75" x14ac:dyDescent="0.25">
      <c r="A57" s="17">
        <v>5</v>
      </c>
      <c r="B57" s="17">
        <v>53</v>
      </c>
      <c r="C57" s="81">
        <v>12.306447842049712</v>
      </c>
      <c r="D57" s="93">
        <f t="shared" si="10"/>
        <v>12.084342819898263</v>
      </c>
      <c r="E57" s="93">
        <f t="shared" si="11"/>
        <v>12.017278007871548</v>
      </c>
      <c r="F57" s="21">
        <f t="shared" si="12"/>
        <v>0.28916983417816411</v>
      </c>
      <c r="G57" s="21">
        <f t="shared" si="18"/>
        <v>-0.24745121793290237</v>
      </c>
      <c r="H57" s="21">
        <f t="shared" si="1"/>
        <v>12.553899059982614</v>
      </c>
      <c r="I57" s="21">
        <f t="shared" si="15"/>
        <v>13.122404912678457</v>
      </c>
      <c r="J57" s="21">
        <f t="shared" si="2"/>
        <v>12.874953694745555</v>
      </c>
      <c r="K57" s="21">
        <f t="shared" si="3"/>
        <v>-0.56850585269584286</v>
      </c>
      <c r="L57" s="21">
        <f t="shared" si="9"/>
        <v>-1.0867993589735132</v>
      </c>
      <c r="M57" s="21">
        <f t="shared" si="8"/>
        <v>0.51829350627767035</v>
      </c>
      <c r="N57" s="21">
        <f t="shared" si="4"/>
        <v>-0.56850585269584286</v>
      </c>
      <c r="O57" s="21">
        <f t="shared" si="5"/>
        <v>0.56850585269584286</v>
      </c>
      <c r="P57" s="21">
        <f t="shared" si="16"/>
        <v>4.6195771516889215</v>
      </c>
      <c r="Q57" s="21">
        <f t="shared" si="7"/>
        <v>0.3231989045494274</v>
      </c>
    </row>
    <row r="58" spans="1:17" ht="15.75" x14ac:dyDescent="0.25">
      <c r="A58" s="17">
        <v>6</v>
      </c>
      <c r="B58" s="17">
        <v>54</v>
      </c>
      <c r="C58" s="81">
        <v>11.526139521626565</v>
      </c>
      <c r="D58" s="93">
        <f t="shared" si="10"/>
        <v>11.950213195844833</v>
      </c>
      <c r="E58" s="93">
        <f t="shared" si="11"/>
        <v>11.877816209957285</v>
      </c>
      <c r="F58" s="21">
        <f t="shared" si="12"/>
        <v>-0.35167668833071986</v>
      </c>
      <c r="G58" s="21">
        <f t="shared" si="18"/>
        <v>-0.20011189529244036</v>
      </c>
      <c r="H58" s="21">
        <f t="shared" si="1"/>
        <v>11.726251416919006</v>
      </c>
      <c r="I58" s="21">
        <f t="shared" si="15"/>
        <v>13.082956234998854</v>
      </c>
      <c r="J58" s="21">
        <f t="shared" si="2"/>
        <v>12.882844339706413</v>
      </c>
      <c r="K58" s="21">
        <f t="shared" si="3"/>
        <v>-1.356704818079848</v>
      </c>
      <c r="L58" s="21">
        <f t="shared" si="9"/>
        <v>-1.0514817856710401</v>
      </c>
      <c r="M58" s="21">
        <f t="shared" si="8"/>
        <v>-0.30522303240880788</v>
      </c>
      <c r="N58" s="21">
        <f t="shared" si="4"/>
        <v>-1.356704818079848</v>
      </c>
      <c r="O58" s="21">
        <f t="shared" si="5"/>
        <v>1.356704818079848</v>
      </c>
      <c r="P58" s="21">
        <f t="shared" si="16"/>
        <v>11.770678426495312</v>
      </c>
      <c r="Q58" s="21">
        <f t="shared" si="7"/>
        <v>1.8406479634010735</v>
      </c>
    </row>
    <row r="59" spans="1:17" ht="15.75" x14ac:dyDescent="0.25">
      <c r="A59" s="17">
        <v>7</v>
      </c>
      <c r="B59" s="17">
        <v>55</v>
      </c>
      <c r="C59" s="81">
        <v>11.99797197027784</v>
      </c>
      <c r="D59" s="93">
        <f t="shared" si="10"/>
        <v>11.805419224069738</v>
      </c>
      <c r="E59" s="93">
        <f t="shared" si="11"/>
        <v>11.814041276837564</v>
      </c>
      <c r="F59" s="21">
        <f t="shared" si="12"/>
        <v>0.18393069344027602</v>
      </c>
      <c r="G59" s="21">
        <f t="shared" si="18"/>
        <v>0.1836990991960169</v>
      </c>
      <c r="H59" s="21">
        <f t="shared" si="1"/>
        <v>11.814272871081823</v>
      </c>
      <c r="I59" s="21">
        <f t="shared" si="15"/>
        <v>13.043507557319252</v>
      </c>
      <c r="J59" s="21">
        <f t="shared" si="2"/>
        <v>13.22720665651527</v>
      </c>
      <c r="K59" s="21">
        <f t="shared" si="3"/>
        <v>-1.2292346862374295</v>
      </c>
      <c r="L59" s="21">
        <f t="shared" si="9"/>
        <v>-1.2790224008309199</v>
      </c>
      <c r="M59" s="21">
        <f t="shared" si="8"/>
        <v>4.9787714593490406E-2</v>
      </c>
      <c r="N59" s="21">
        <f t="shared" si="4"/>
        <v>-1.2292346862374295</v>
      </c>
      <c r="O59" s="21">
        <f t="shared" si="5"/>
        <v>1.2292346862374295</v>
      </c>
      <c r="P59" s="21">
        <f t="shared" si="16"/>
        <v>10.245353875493041</v>
      </c>
      <c r="Q59" s="21">
        <f t="shared" si="7"/>
        <v>1.5110179138492317</v>
      </c>
    </row>
    <row r="60" spans="1:17" ht="15.75" x14ac:dyDescent="0.25">
      <c r="A60" s="17">
        <v>8</v>
      </c>
      <c r="B60" s="17">
        <v>56</v>
      </c>
      <c r="C60" s="81">
        <v>11.754181494158008</v>
      </c>
      <c r="D60" s="93">
        <f t="shared" si="10"/>
        <v>11.822663329605392</v>
      </c>
      <c r="E60" s="93">
        <f t="shared" si="11"/>
        <v>11.771455161356569</v>
      </c>
      <c r="F60" s="21">
        <f t="shared" si="12"/>
        <v>-1.7273667198560716E-2</v>
      </c>
      <c r="G60" s="21">
        <f t="shared" si="18"/>
        <v>1.2503126938387061E-3</v>
      </c>
      <c r="H60" s="21">
        <f t="shared" si="1"/>
        <v>11.752931181464168</v>
      </c>
      <c r="I60" s="21">
        <f t="shared" si="15"/>
        <v>13.004058879639651</v>
      </c>
      <c r="J60" s="21">
        <f t="shared" si="2"/>
        <v>13.00530919233349</v>
      </c>
      <c r="K60" s="21">
        <f t="shared" si="3"/>
        <v>-1.2511276981754822</v>
      </c>
      <c r="L60" s="21">
        <f t="shared" si="9"/>
        <v>-1.3427197651913712</v>
      </c>
      <c r="M60" s="21">
        <f t="shared" si="8"/>
        <v>9.1592067015888956E-2</v>
      </c>
      <c r="N60" s="21">
        <f t="shared" si="4"/>
        <v>-1.2511276981754822</v>
      </c>
      <c r="O60" s="21">
        <f t="shared" si="5"/>
        <v>1.2511276981754822</v>
      </c>
      <c r="P60" s="21">
        <f t="shared" si="16"/>
        <v>10.644107365513372</v>
      </c>
      <c r="Q60" s="21">
        <f t="shared" si="7"/>
        <v>1.5653205171418805</v>
      </c>
    </row>
    <row r="61" spans="1:17" ht="15.75" x14ac:dyDescent="0.25">
      <c r="A61" s="17">
        <v>9</v>
      </c>
      <c r="B61" s="17">
        <v>57</v>
      </c>
      <c r="C61" s="81">
        <v>11.173321837157344</v>
      </c>
      <c r="D61" s="93">
        <f t="shared" si="10"/>
        <v>11.720246993107745</v>
      </c>
      <c r="E61" s="93">
        <f t="shared" si="11"/>
        <v>11.65356430016222</v>
      </c>
      <c r="F61" s="21">
        <f t="shared" si="12"/>
        <v>-0.48024246300487583</v>
      </c>
      <c r="G61" s="21">
        <f t="shared" si="18"/>
        <v>-0.24349145364150276</v>
      </c>
      <c r="H61" s="21">
        <f t="shared" si="1"/>
        <v>11.416813290798848</v>
      </c>
      <c r="I61" s="21">
        <f t="shared" si="15"/>
        <v>12.964610201960049</v>
      </c>
      <c r="J61" s="21">
        <f t="shared" si="2"/>
        <v>12.721118748318545</v>
      </c>
      <c r="K61" s="21">
        <f t="shared" si="3"/>
        <v>-1.5477969111612015</v>
      </c>
      <c r="L61" s="21">
        <f t="shared" si="9"/>
        <v>-1.6447773405722437</v>
      </c>
      <c r="M61" s="21">
        <f t="shared" si="8"/>
        <v>9.6980429411042124E-2</v>
      </c>
      <c r="N61" s="21">
        <f t="shared" si="4"/>
        <v>-1.5477969111612015</v>
      </c>
      <c r="O61" s="21">
        <f t="shared" si="5"/>
        <v>1.5477969111612015</v>
      </c>
      <c r="P61" s="21">
        <f t="shared" si="16"/>
        <v>13.85261190646043</v>
      </c>
      <c r="Q61" s="21">
        <f t="shared" si="7"/>
        <v>2.3956752782001565</v>
      </c>
    </row>
    <row r="62" spans="1:17" ht="15.75" x14ac:dyDescent="0.25">
      <c r="A62" s="17">
        <v>10</v>
      </c>
      <c r="B62" s="17">
        <v>58</v>
      </c>
      <c r="C62" s="81">
        <v>9.9560407868695595</v>
      </c>
      <c r="D62" s="93">
        <f t="shared" si="10"/>
        <v>11.586881607216696</v>
      </c>
      <c r="E62" s="93">
        <f t="shared" si="11"/>
        <v>11.584741230812561</v>
      </c>
      <c r="F62" s="21">
        <f t="shared" si="12"/>
        <v>-1.6287004439430017</v>
      </c>
      <c r="G62" s="21">
        <f t="shared" si="18"/>
        <v>-0.83371332503083984</v>
      </c>
      <c r="H62" s="21">
        <f t="shared" si="1"/>
        <v>10.789754111900399</v>
      </c>
      <c r="I62" s="21">
        <f t="shared" si="15"/>
        <v>12.925161524280446</v>
      </c>
      <c r="J62" s="21">
        <f t="shared" si="2"/>
        <v>12.091448199249607</v>
      </c>
      <c r="K62" s="21">
        <f t="shared" si="3"/>
        <v>-2.1354074123800473</v>
      </c>
      <c r="L62" s="21">
        <f t="shared" si="9"/>
        <v>-1.7664084917027427</v>
      </c>
      <c r="M62" s="21">
        <f t="shared" si="8"/>
        <v>-0.36899892067730455</v>
      </c>
      <c r="N62" s="21">
        <f t="shared" si="4"/>
        <v>-2.1354074123800473</v>
      </c>
      <c r="O62" s="21">
        <f t="shared" si="5"/>
        <v>2.1354074123800473</v>
      </c>
      <c r="P62" s="21">
        <f t="shared" si="16"/>
        <v>21.448359424122803</v>
      </c>
      <c r="Q62" s="21">
        <f t="shared" si="7"/>
        <v>4.559964816847649</v>
      </c>
    </row>
    <row r="63" spans="1:17" ht="15.75" x14ac:dyDescent="0.25">
      <c r="A63" s="17">
        <v>11</v>
      </c>
      <c r="B63" s="17">
        <v>59</v>
      </c>
      <c r="C63" s="81">
        <v>10.163216858920499</v>
      </c>
      <c r="D63" s="93">
        <f t="shared" si="10"/>
        <v>11.582600854408428</v>
      </c>
      <c r="E63" s="93">
        <f t="shared" si="11"/>
        <v>11.564877155478552</v>
      </c>
      <c r="F63" s="21">
        <f t="shared" si="12"/>
        <v>-1.4016602965580525</v>
      </c>
      <c r="G63" s="21">
        <f t="shared" si="18"/>
        <v>-1.1064748361133647</v>
      </c>
      <c r="H63" s="21">
        <f t="shared" si="1"/>
        <v>11.269691695033863</v>
      </c>
      <c r="I63" s="21">
        <f t="shared" si="15"/>
        <v>12.885712846600844</v>
      </c>
      <c r="J63" s="21">
        <f t="shared" si="2"/>
        <v>11.779238010487479</v>
      </c>
      <c r="K63" s="21">
        <f t="shared" si="3"/>
        <v>-1.6160211515669793</v>
      </c>
      <c r="L63" s="21">
        <f t="shared" si="9"/>
        <v>-1.8008860603969854</v>
      </c>
      <c r="M63" s="21">
        <f t="shared" si="8"/>
        <v>0.18486490883000606</v>
      </c>
      <c r="N63" s="21">
        <f t="shared" si="4"/>
        <v>-1.6160211515669793</v>
      </c>
      <c r="O63" s="21">
        <f t="shared" si="5"/>
        <v>1.6160211515669793</v>
      </c>
      <c r="P63" s="21">
        <f t="shared" si="16"/>
        <v>15.900685521125713</v>
      </c>
      <c r="Q63" s="21">
        <f t="shared" si="7"/>
        <v>2.611524362311866</v>
      </c>
    </row>
    <row r="64" spans="1:17" ht="15.75" x14ac:dyDescent="0.25">
      <c r="A64" s="17">
        <v>12</v>
      </c>
      <c r="B64" s="17">
        <v>60</v>
      </c>
      <c r="C64" s="81">
        <v>10.334137857954079</v>
      </c>
      <c r="D64" s="93">
        <f t="shared" si="10"/>
        <v>11.547153456548678</v>
      </c>
      <c r="E64" s="93">
        <f t="shared" si="11"/>
        <v>11.50626186219117</v>
      </c>
      <c r="F64" s="21">
        <f t="shared" si="12"/>
        <v>-1.1721240042370908</v>
      </c>
      <c r="G64" s="21">
        <f t="shared" si="18"/>
        <v>-0.86089669372323163</v>
      </c>
      <c r="H64" s="21">
        <f t="shared" si="1"/>
        <v>11.195034551677312</v>
      </c>
      <c r="I64" s="21">
        <f t="shared" si="15"/>
        <v>12.846264168921241</v>
      </c>
      <c r="J64" s="21">
        <f t="shared" si="2"/>
        <v>11.985367475198009</v>
      </c>
      <c r="K64" s="21">
        <f t="shared" si="3"/>
        <v>-1.6512296172439296</v>
      </c>
      <c r="L64" s="21">
        <f t="shared" si="9"/>
        <v>-1.5718008341400111</v>
      </c>
      <c r="M64" s="21">
        <f t="shared" si="8"/>
        <v>-7.9428783103918432E-2</v>
      </c>
      <c r="N64" s="21">
        <f t="shared" si="4"/>
        <v>-1.6512296172439296</v>
      </c>
      <c r="O64" s="21">
        <f t="shared" si="5"/>
        <v>1.6512296172439296</v>
      </c>
      <c r="P64" s="21">
        <f t="shared" si="16"/>
        <v>15.978397423574092</v>
      </c>
      <c r="Q64" s="21">
        <f t="shared" si="7"/>
        <v>2.7265592488635342</v>
      </c>
    </row>
    <row r="65" spans="1:17" ht="15.75" x14ac:dyDescent="0.25">
      <c r="A65" s="17">
        <v>1</v>
      </c>
      <c r="B65" s="17">
        <v>61</v>
      </c>
      <c r="C65" s="81">
        <v>13.422526502660121</v>
      </c>
      <c r="D65" s="93">
        <f t="shared" si="10"/>
        <v>11.465370267833661</v>
      </c>
      <c r="E65" s="93">
        <f t="shared" si="11"/>
        <v>11.48155860153085</v>
      </c>
      <c r="F65" s="21">
        <f t="shared" si="12"/>
        <v>1.9409679011292713</v>
      </c>
      <c r="G65" s="21">
        <f t="shared" si="18"/>
        <v>2.0638627450276057</v>
      </c>
      <c r="H65" s="21">
        <f t="shared" si="1"/>
        <v>11.358663757632515</v>
      </c>
      <c r="I65" s="21">
        <f t="shared" si="15"/>
        <v>12.80681549124164</v>
      </c>
      <c r="J65" s="21">
        <f t="shared" si="2"/>
        <v>14.870678236269246</v>
      </c>
      <c r="K65" s="21">
        <f t="shared" si="3"/>
        <v>-1.4481517336091247</v>
      </c>
      <c r="L65" s="21">
        <f t="shared" si="9"/>
        <v>-1.3519817279817186</v>
      </c>
      <c r="M65" s="21">
        <f t="shared" si="8"/>
        <v>-9.6170005627406185E-2</v>
      </c>
      <c r="N65" s="21">
        <f t="shared" si="4"/>
        <v>-1.4481517336091247</v>
      </c>
      <c r="O65" s="21">
        <f t="shared" si="5"/>
        <v>1.4481517336091247</v>
      </c>
      <c r="P65" s="21">
        <f t="shared" si="16"/>
        <v>10.788965351062076</v>
      </c>
      <c r="Q65" s="21">
        <f t="shared" si="7"/>
        <v>2.0971434435551135</v>
      </c>
    </row>
    <row r="66" spans="1:17" ht="15.75" x14ac:dyDescent="0.25">
      <c r="A66" s="17">
        <v>2</v>
      </c>
      <c r="B66" s="17">
        <v>62</v>
      </c>
      <c r="C66" s="81">
        <v>12.999178192681427</v>
      </c>
      <c r="D66" s="93">
        <f t="shared" si="10"/>
        <v>11.497746935228037</v>
      </c>
      <c r="E66" s="93">
        <f t="shared" si="11"/>
        <v>11.541151211779304</v>
      </c>
      <c r="F66" s="21">
        <f t="shared" si="12"/>
        <v>1.4580269809021225</v>
      </c>
      <c r="G66" s="21">
        <f t="shared" si="18"/>
        <v>1.1883752122114903</v>
      </c>
      <c r="H66" s="21">
        <f t="shared" si="1"/>
        <v>11.810802980469937</v>
      </c>
      <c r="I66" s="21">
        <f t="shared" si="15"/>
        <v>12.767366813562038</v>
      </c>
      <c r="J66" s="21">
        <f t="shared" si="2"/>
        <v>13.955742025773528</v>
      </c>
      <c r="K66" s="21">
        <f t="shared" si="3"/>
        <v>-0.95656383309210113</v>
      </c>
      <c r="L66" s="21">
        <f t="shared" si="9"/>
        <v>-1.2016118390523338</v>
      </c>
      <c r="M66" s="21">
        <f t="shared" si="8"/>
        <v>0.24504800596023268</v>
      </c>
      <c r="N66" s="21">
        <f t="shared" si="4"/>
        <v>-0.95656383309210113</v>
      </c>
      <c r="O66" s="21">
        <f t="shared" si="5"/>
        <v>0.95656383309210113</v>
      </c>
      <c r="P66" s="21">
        <f t="shared" si="16"/>
        <v>7.3586485154165295</v>
      </c>
      <c r="Q66" s="21">
        <f t="shared" si="7"/>
        <v>0.91501436677985315</v>
      </c>
    </row>
    <row r="67" spans="1:17" ht="15.75" x14ac:dyDescent="0.25">
      <c r="A67" s="17">
        <v>3</v>
      </c>
      <c r="B67" s="17">
        <v>63</v>
      </c>
      <c r="C67" s="81">
        <v>11.347890303796518</v>
      </c>
      <c r="D67" s="93">
        <f t="shared" si="10"/>
        <v>11.584555488330574</v>
      </c>
      <c r="E67" s="93">
        <f t="shared" si="11"/>
        <v>11.656729525688315</v>
      </c>
      <c r="F67" s="21">
        <f t="shared" si="12"/>
        <v>-0.30883922189179636</v>
      </c>
      <c r="G67" s="21">
        <f t="shared" si="18"/>
        <v>-0.17990788163014332</v>
      </c>
      <c r="H67" s="21">
        <f t="shared" si="1"/>
        <v>11.527798185426661</v>
      </c>
      <c r="I67" s="21">
        <f t="shared" si="15"/>
        <v>12.727918135882437</v>
      </c>
      <c r="J67" s="21">
        <f t="shared" si="2"/>
        <v>12.548010254252294</v>
      </c>
      <c r="K67" s="21">
        <f t="shared" si="3"/>
        <v>-1.2001199504557754</v>
      </c>
      <c r="L67" s="21">
        <f t="shared" si="9"/>
        <v>-1.0232853637455666</v>
      </c>
      <c r="M67" s="21">
        <f t="shared" si="8"/>
        <v>-0.1768345867102088</v>
      </c>
      <c r="N67" s="21">
        <f t="shared" si="4"/>
        <v>-1.2001199504557754</v>
      </c>
      <c r="O67" s="21">
        <f t="shared" si="5"/>
        <v>1.2001199504557754</v>
      </c>
      <c r="P67" s="21">
        <f t="shared" si="16"/>
        <v>10.575709830877257</v>
      </c>
      <c r="Q67" s="21">
        <f t="shared" si="7"/>
        <v>1.4402878954819727</v>
      </c>
    </row>
    <row r="68" spans="1:17" ht="15.75" x14ac:dyDescent="0.25">
      <c r="A68" s="17">
        <v>4</v>
      </c>
      <c r="B68" s="17">
        <v>64</v>
      </c>
      <c r="C68" s="81">
        <v>12.010157084749483</v>
      </c>
      <c r="D68" s="93">
        <f t="shared" si="10"/>
        <v>11.728903563046055</v>
      </c>
      <c r="E68" s="93">
        <f t="shared" si="11"/>
        <v>11.787188802119084</v>
      </c>
      <c r="F68" s="21">
        <f t="shared" si="12"/>
        <v>0.22296828263039892</v>
      </c>
      <c r="G68" s="21">
        <f t="shared" si="18"/>
        <v>0.23485993423547258</v>
      </c>
      <c r="H68" s="21">
        <f t="shared" si="1"/>
        <v>11.77529715051401</v>
      </c>
      <c r="I68" s="21">
        <f t="shared" si="15"/>
        <v>12.688469458202833</v>
      </c>
      <c r="J68" s="21">
        <f t="shared" si="2"/>
        <v>12.923329392438307</v>
      </c>
      <c r="K68" s="21">
        <f t="shared" si="3"/>
        <v>-0.91317230768882318</v>
      </c>
      <c r="L68" s="21">
        <f t="shared" si="9"/>
        <v>-0.87792758433407825</v>
      </c>
      <c r="M68" s="21">
        <f t="shared" si="8"/>
        <v>-3.5244723354744933E-2</v>
      </c>
      <c r="N68" s="21">
        <f t="shared" si="4"/>
        <v>-0.91317230768882318</v>
      </c>
      <c r="O68" s="21">
        <f t="shared" si="5"/>
        <v>0.91317230768882318</v>
      </c>
      <c r="P68" s="21">
        <f t="shared" si="16"/>
        <v>7.6033335887702158</v>
      </c>
      <c r="Q68" s="21">
        <f t="shared" si="7"/>
        <v>0.83388366352973076</v>
      </c>
    </row>
    <row r="69" spans="1:17" ht="15.75" x14ac:dyDescent="0.25">
      <c r="A69" s="17">
        <v>5</v>
      </c>
      <c r="B69" s="17">
        <v>65</v>
      </c>
      <c r="C69" s="81">
        <v>11.881079067732694</v>
      </c>
      <c r="D69" s="93">
        <f t="shared" si="10"/>
        <v>11.845474041192114</v>
      </c>
      <c r="E69" s="93">
        <f t="shared" si="11"/>
        <v>11.877452976029463</v>
      </c>
      <c r="F69" s="21">
        <f t="shared" si="12"/>
        <v>3.6260917032304718E-3</v>
      </c>
      <c r="G69" s="21">
        <f t="shared" si="18"/>
        <v>-0.24745121793290237</v>
      </c>
      <c r="H69" s="21">
        <f t="shared" si="1"/>
        <v>12.128530285665596</v>
      </c>
      <c r="I69" s="21">
        <f t="shared" ref="I69:I100" si="19">$B$167+($B$168*B69)</f>
        <v>12.649020780523232</v>
      </c>
      <c r="J69" s="21">
        <f t="shared" si="2"/>
        <v>12.40156956259033</v>
      </c>
      <c r="K69" s="21">
        <f t="shared" si="3"/>
        <v>-0.52049049485763632</v>
      </c>
      <c r="L69" s="21">
        <f t="shared" si="9"/>
        <v>-1.099460584350431</v>
      </c>
      <c r="M69" s="21">
        <f t="shared" si="8"/>
        <v>0.57897008949279472</v>
      </c>
      <c r="N69" s="21">
        <f t="shared" si="4"/>
        <v>-0.52049049485763632</v>
      </c>
      <c r="O69" s="21">
        <f t="shared" si="5"/>
        <v>0.52049049485763632</v>
      </c>
      <c r="P69" s="21">
        <f t="shared" ref="P69:P100" si="20">ABS((N69/C69)*100)</f>
        <v>4.3808352077313737</v>
      </c>
      <c r="Q69" s="21">
        <f t="shared" si="7"/>
        <v>0.27091035523714713</v>
      </c>
    </row>
    <row r="70" spans="1:17" ht="15.75" x14ac:dyDescent="0.25">
      <c r="A70" s="17">
        <v>6</v>
      </c>
      <c r="B70" s="17">
        <v>66</v>
      </c>
      <c r="C70" s="81">
        <v>10.544741257046356</v>
      </c>
      <c r="D70" s="93">
        <f t="shared" si="10"/>
        <v>11.909431910866815</v>
      </c>
      <c r="E70" s="93">
        <f t="shared" si="11"/>
        <v>11.969891057991425</v>
      </c>
      <c r="F70" s="21">
        <f t="shared" si="12"/>
        <v>-1.4251498009450696</v>
      </c>
      <c r="G70" s="21">
        <f t="shared" si="18"/>
        <v>-0.20011189529244036</v>
      </c>
      <c r="H70" s="21">
        <f t="shared" ref="H70:H133" si="21">C70-G70</f>
        <v>10.744853152338797</v>
      </c>
      <c r="I70" s="21">
        <f t="shared" si="19"/>
        <v>12.609572102843631</v>
      </c>
      <c r="J70" s="21">
        <f t="shared" ref="J70:J133" si="22">I70+G70</f>
        <v>12.40946020755119</v>
      </c>
      <c r="K70" s="21">
        <f t="shared" ref="K70:K124" si="23">C70-J70</f>
        <v>-1.8647189505048338</v>
      </c>
      <c r="L70" s="21">
        <f t="shared" si="9"/>
        <v>-0.91751333023738424</v>
      </c>
      <c r="M70" s="21">
        <f t="shared" si="8"/>
        <v>-0.94720562026744959</v>
      </c>
      <c r="N70" s="21">
        <f t="shared" ref="N70:N133" si="24">C70-J70</f>
        <v>-1.8647189505048338</v>
      </c>
      <c r="O70" s="21">
        <f t="shared" ref="O70:O133" si="25">ABS((N70))</f>
        <v>1.8647189505048338</v>
      </c>
      <c r="P70" s="21">
        <f t="shared" si="20"/>
        <v>17.683875830132532</v>
      </c>
      <c r="Q70" s="21">
        <f t="shared" ref="Q70:Q133" si="26">N70^2</f>
        <v>3.477176764371849</v>
      </c>
    </row>
    <row r="71" spans="1:17" ht="15.75" x14ac:dyDescent="0.25">
      <c r="A71" s="17">
        <v>7</v>
      </c>
      <c r="B71" s="17">
        <v>67</v>
      </c>
      <c r="C71" s="81">
        <v>12.386491979010362</v>
      </c>
      <c r="D71" s="93">
        <f t="shared" si="10"/>
        <v>12.030350205116036</v>
      </c>
      <c r="E71" s="93">
        <f t="shared" si="11"/>
        <v>12.049537265175385</v>
      </c>
      <c r="F71" s="21">
        <f t="shared" si="12"/>
        <v>0.33695471383497733</v>
      </c>
      <c r="G71" s="21">
        <f t="shared" si="18"/>
        <v>0.1836990991960169</v>
      </c>
      <c r="H71" s="21">
        <f t="shared" si="21"/>
        <v>12.202792879814345</v>
      </c>
      <c r="I71" s="21">
        <f t="shared" si="19"/>
        <v>12.570123425164027</v>
      </c>
      <c r="J71" s="21">
        <f t="shared" si="22"/>
        <v>12.753822524360045</v>
      </c>
      <c r="K71" s="21">
        <f t="shared" si="23"/>
        <v>-0.36733054534968268</v>
      </c>
      <c r="L71" s="21">
        <f t="shared" ref="L71:L123" si="27">AVERAGE(K70:K72)</f>
        <v>-0.65603014154810368</v>
      </c>
      <c r="M71" s="21">
        <f t="shared" ref="M71:M123" si="28">K71-L71</f>
        <v>0.288699596198421</v>
      </c>
      <c r="N71" s="21">
        <f t="shared" si="24"/>
        <v>-0.36733054534968268</v>
      </c>
      <c r="O71" s="21">
        <f t="shared" si="25"/>
        <v>0.36733054534968268</v>
      </c>
      <c r="P71" s="21">
        <f t="shared" si="20"/>
        <v>2.9655736747106918</v>
      </c>
      <c r="Q71" s="21">
        <f t="shared" si="26"/>
        <v>0.13493172954689528</v>
      </c>
    </row>
    <row r="72" spans="1:17" ht="15.75" x14ac:dyDescent="0.25">
      <c r="A72" s="17">
        <v>8</v>
      </c>
      <c r="B72" s="17">
        <v>68</v>
      </c>
      <c r="C72" s="81">
        <v>12.795884131388471</v>
      </c>
      <c r="D72" s="93">
        <f t="shared" si="10"/>
        <v>12.068724325234731</v>
      </c>
      <c r="E72" s="93">
        <f t="shared" si="11"/>
        <v>12.06229113862164</v>
      </c>
      <c r="F72" s="21">
        <f t="shared" si="12"/>
        <v>0.73359299276683032</v>
      </c>
      <c r="G72" s="21">
        <f t="shared" si="18"/>
        <v>1.2503126938387061E-3</v>
      </c>
      <c r="H72" s="21">
        <f t="shared" si="21"/>
        <v>12.794633818694631</v>
      </c>
      <c r="I72" s="21">
        <f t="shared" si="19"/>
        <v>12.530674747484426</v>
      </c>
      <c r="J72" s="21">
        <f t="shared" si="22"/>
        <v>12.531925060178265</v>
      </c>
      <c r="K72" s="21">
        <f t="shared" si="23"/>
        <v>0.26395907121020556</v>
      </c>
      <c r="L72" s="21">
        <f t="shared" si="27"/>
        <v>0.18479754781343458</v>
      </c>
      <c r="M72" s="21">
        <f t="shared" si="28"/>
        <v>7.9161523396770989E-2</v>
      </c>
      <c r="N72" s="21">
        <f t="shared" si="24"/>
        <v>0.26395907121020556</v>
      </c>
      <c r="O72" s="21">
        <f t="shared" si="25"/>
        <v>0.26395907121020556</v>
      </c>
      <c r="P72" s="21">
        <f t="shared" si="20"/>
        <v>2.062843555786118</v>
      </c>
      <c r="Q72" s="21">
        <f t="shared" si="26"/>
        <v>6.9674391274154368E-2</v>
      </c>
    </row>
    <row r="73" spans="1:17" ht="15.75" x14ac:dyDescent="0.25">
      <c r="A73" s="17">
        <v>9</v>
      </c>
      <c r="B73" s="17">
        <v>69</v>
      </c>
      <c r="C73" s="81">
        <v>12.905498733743102</v>
      </c>
      <c r="D73" s="93">
        <f t="shared" si="10"/>
        <v>12.05585795200855</v>
      </c>
      <c r="E73" s="93">
        <f t="shared" si="11"/>
        <v>12.080619141356113</v>
      </c>
      <c r="F73" s="21">
        <f t="shared" si="12"/>
        <v>0.82487959238698849</v>
      </c>
      <c r="G73" s="21">
        <f t="shared" si="18"/>
        <v>-0.24349145364150276</v>
      </c>
      <c r="H73" s="21">
        <f t="shared" si="21"/>
        <v>13.148990187384605</v>
      </c>
      <c r="I73" s="21">
        <f t="shared" si="19"/>
        <v>12.491226069804824</v>
      </c>
      <c r="J73" s="21">
        <f t="shared" si="22"/>
        <v>12.247734616163321</v>
      </c>
      <c r="K73" s="21">
        <f t="shared" si="23"/>
        <v>0.65776411757978082</v>
      </c>
      <c r="L73" s="21">
        <f t="shared" si="27"/>
        <v>0.21951521543928956</v>
      </c>
      <c r="M73" s="21">
        <f t="shared" si="28"/>
        <v>0.43824890214049128</v>
      </c>
      <c r="N73" s="21">
        <f t="shared" si="24"/>
        <v>0.65776411757978082</v>
      </c>
      <c r="O73" s="21">
        <f t="shared" si="25"/>
        <v>0.65776411757978082</v>
      </c>
      <c r="P73" s="21">
        <f t="shared" si="20"/>
        <v>5.0967741049787652</v>
      </c>
      <c r="Q73" s="21">
        <f t="shared" si="26"/>
        <v>0.43265363437550775</v>
      </c>
    </row>
    <row r="74" spans="1:17" ht="15.75" x14ac:dyDescent="0.25">
      <c r="A74" s="17">
        <v>10</v>
      </c>
      <c r="B74" s="17">
        <v>70</v>
      </c>
      <c r="C74" s="81">
        <v>11.354886524622266</v>
      </c>
      <c r="D74" s="93">
        <f t="shared" si="10"/>
        <v>12.105380330703676</v>
      </c>
      <c r="E74" s="93">
        <f t="shared" si="11"/>
        <v>12.058848920160893</v>
      </c>
      <c r="F74" s="21">
        <f t="shared" si="12"/>
        <v>-0.7039623955386265</v>
      </c>
      <c r="G74" s="21">
        <f t="shared" si="18"/>
        <v>-0.83371332503083984</v>
      </c>
      <c r="H74" s="21">
        <f t="shared" si="21"/>
        <v>12.188599849653105</v>
      </c>
      <c r="I74" s="21">
        <f t="shared" si="19"/>
        <v>12.451777392125223</v>
      </c>
      <c r="J74" s="21">
        <f t="shared" si="22"/>
        <v>11.618064067094384</v>
      </c>
      <c r="K74" s="21">
        <f t="shared" si="23"/>
        <v>-0.26317754247211766</v>
      </c>
      <c r="L74" s="21">
        <f t="shared" si="27"/>
        <v>6.4813305974305751E-3</v>
      </c>
      <c r="M74" s="21">
        <f t="shared" si="28"/>
        <v>-0.26965887306954822</v>
      </c>
      <c r="N74" s="21">
        <f t="shared" si="24"/>
        <v>-0.26317754247211766</v>
      </c>
      <c r="O74" s="21">
        <f t="shared" si="25"/>
        <v>0.26317754247211766</v>
      </c>
      <c r="P74" s="21">
        <f t="shared" si="20"/>
        <v>2.3177470061143794</v>
      </c>
      <c r="Q74" s="21">
        <f t="shared" si="26"/>
        <v>6.9262418861663302E-2</v>
      </c>
    </row>
    <row r="75" spans="1:17" ht="15.75" x14ac:dyDescent="0.25">
      <c r="A75" s="17">
        <v>11</v>
      </c>
      <c r="B75" s="17">
        <v>71</v>
      </c>
      <c r="C75" s="81">
        <v>10.930711295016883</v>
      </c>
      <c r="D75" s="93">
        <f t="shared" si="10"/>
        <v>12.012317509618109</v>
      </c>
      <c r="E75" s="93">
        <f t="shared" si="11"/>
        <v>11.997382640844286</v>
      </c>
      <c r="F75" s="21">
        <f t="shared" si="12"/>
        <v>-1.0666713458274035</v>
      </c>
      <c r="G75" s="21">
        <f t="shared" si="18"/>
        <v>-1.1064748361133647</v>
      </c>
      <c r="H75" s="21">
        <f t="shared" si="21"/>
        <v>12.037186131130248</v>
      </c>
      <c r="I75" s="21">
        <f t="shared" si="19"/>
        <v>12.41232871444562</v>
      </c>
      <c r="J75" s="21">
        <f t="shared" si="22"/>
        <v>11.305853878332254</v>
      </c>
      <c r="K75" s="21">
        <f t="shared" si="23"/>
        <v>-0.37514258331537143</v>
      </c>
      <c r="L75" s="21">
        <f t="shared" si="27"/>
        <v>-0.12171535996183576</v>
      </c>
      <c r="M75" s="21">
        <f t="shared" si="28"/>
        <v>-0.25342722335353568</v>
      </c>
      <c r="N75" s="21">
        <f t="shared" si="24"/>
        <v>-0.37514258331537143</v>
      </c>
      <c r="O75" s="21">
        <f t="shared" si="25"/>
        <v>0.37514258331537143</v>
      </c>
      <c r="P75" s="21">
        <f t="shared" si="20"/>
        <v>3.4320052299468586</v>
      </c>
      <c r="Q75" s="21">
        <f t="shared" si="26"/>
        <v>0.14073195781653039</v>
      </c>
    </row>
    <row r="76" spans="1:17" ht="15.75" x14ac:dyDescent="0.25">
      <c r="A76" s="17">
        <v>12</v>
      </c>
      <c r="B76" s="17">
        <v>72</v>
      </c>
      <c r="C76" s="81">
        <v>11.785157388944768</v>
      </c>
      <c r="D76" s="93">
        <f t="shared" ref="D76:D119" si="29">AVERAGE(C70:C81)</f>
        <v>11.982447772070465</v>
      </c>
      <c r="E76" s="93">
        <f t="shared" ref="E76:E118" si="30">AVERAGE(D76:D77)</f>
        <v>12.00817344543373</v>
      </c>
      <c r="F76" s="21">
        <f t="shared" ref="F76:F118" si="31">C76-E76</f>
        <v>-0.22301605648896228</v>
      </c>
      <c r="G76" s="21">
        <f t="shared" si="18"/>
        <v>-0.86089669372323163</v>
      </c>
      <c r="H76" s="21">
        <f t="shared" si="21"/>
        <v>12.646054082668</v>
      </c>
      <c r="I76" s="21">
        <f t="shared" si="19"/>
        <v>12.372880036766018</v>
      </c>
      <c r="J76" s="21">
        <f t="shared" si="22"/>
        <v>11.511983343042786</v>
      </c>
      <c r="K76" s="21">
        <f t="shared" si="23"/>
        <v>0.2731740459019818</v>
      </c>
      <c r="L76" s="21">
        <f t="shared" si="27"/>
        <v>-0.20541556581432255</v>
      </c>
      <c r="M76" s="21">
        <f t="shared" si="28"/>
        <v>0.47858961171630432</v>
      </c>
      <c r="N76" s="21">
        <f t="shared" si="24"/>
        <v>0.2731740459019818</v>
      </c>
      <c r="O76" s="21">
        <f t="shared" si="25"/>
        <v>0.2731740459019818</v>
      </c>
      <c r="P76" s="21">
        <f t="shared" si="20"/>
        <v>2.3179499168864437</v>
      </c>
      <c r="Q76" s="21">
        <f t="shared" si="26"/>
        <v>7.4624059354458053E-2</v>
      </c>
    </row>
    <row r="77" spans="1:17" ht="15.75" x14ac:dyDescent="0.25">
      <c r="A77" s="17">
        <v>1</v>
      </c>
      <c r="B77" s="17">
        <v>73</v>
      </c>
      <c r="C77" s="81">
        <v>13.883015944084443</v>
      </c>
      <c r="D77" s="93">
        <f t="shared" si="29"/>
        <v>12.033899118796995</v>
      </c>
      <c r="E77" s="93">
        <f t="shared" si="30"/>
        <v>11.982662165255416</v>
      </c>
      <c r="F77" s="21">
        <f t="shared" si="31"/>
        <v>1.900353778829027</v>
      </c>
      <c r="G77" s="21">
        <f t="shared" si="18"/>
        <v>2.0638627450276057</v>
      </c>
      <c r="H77" s="21">
        <f t="shared" si="21"/>
        <v>11.819153199056837</v>
      </c>
      <c r="I77" s="21">
        <f t="shared" si="19"/>
        <v>12.333431359086415</v>
      </c>
      <c r="J77" s="21">
        <f t="shared" si="22"/>
        <v>14.397294104114021</v>
      </c>
      <c r="K77" s="21">
        <f t="shared" si="23"/>
        <v>-0.51427816002957805</v>
      </c>
      <c r="L77" s="21">
        <f t="shared" si="27"/>
        <v>-0.29289343125954953</v>
      </c>
      <c r="M77" s="21">
        <f t="shared" si="28"/>
        <v>-0.22138472877002852</v>
      </c>
      <c r="N77" s="21">
        <f t="shared" si="24"/>
        <v>-0.51427816002957805</v>
      </c>
      <c r="O77" s="21">
        <f t="shared" si="25"/>
        <v>0.51427816002957805</v>
      </c>
      <c r="P77" s="21">
        <f t="shared" si="20"/>
        <v>3.7043691522137316</v>
      </c>
      <c r="Q77" s="21">
        <f t="shared" si="26"/>
        <v>0.2644820258834083</v>
      </c>
    </row>
    <row r="78" spans="1:17" ht="15.75" x14ac:dyDescent="0.25">
      <c r="A78" s="17">
        <v>2</v>
      </c>
      <c r="B78" s="17">
        <v>74</v>
      </c>
      <c r="C78" s="81">
        <v>12.844781713967251</v>
      </c>
      <c r="D78" s="93">
        <f t="shared" si="29"/>
        <v>11.931425211713838</v>
      </c>
      <c r="E78" s="93">
        <f t="shared" si="30"/>
        <v>11.845036614416506</v>
      </c>
      <c r="F78" s="21">
        <f t="shared" si="31"/>
        <v>0.99974509955074531</v>
      </c>
      <c r="G78" s="21">
        <f t="shared" si="18"/>
        <v>1.1883752122114903</v>
      </c>
      <c r="H78" s="21">
        <f t="shared" si="21"/>
        <v>11.656406501755761</v>
      </c>
      <c r="I78" s="21">
        <f t="shared" si="19"/>
        <v>12.293982681406813</v>
      </c>
      <c r="J78" s="21">
        <f t="shared" si="22"/>
        <v>13.482357893618303</v>
      </c>
      <c r="K78" s="21">
        <f t="shared" si="23"/>
        <v>-0.6375761796510524</v>
      </c>
      <c r="L78" s="21">
        <f t="shared" si="27"/>
        <v>-0.42810720454655221</v>
      </c>
      <c r="M78" s="21">
        <f t="shared" si="28"/>
        <v>-0.20946897510450019</v>
      </c>
      <c r="N78" s="21">
        <f t="shared" si="24"/>
        <v>-0.6375761796510524</v>
      </c>
      <c r="O78" s="21">
        <f t="shared" si="25"/>
        <v>0.6375761796510524</v>
      </c>
      <c r="P78" s="21">
        <f t="shared" si="20"/>
        <v>4.9636980514644344</v>
      </c>
      <c r="Q78" s="21">
        <f t="shared" si="26"/>
        <v>0.40650338485843102</v>
      </c>
    </row>
    <row r="79" spans="1:17" ht="15.75" x14ac:dyDescent="0.25">
      <c r="A79" s="17">
        <v>3</v>
      </c>
      <c r="B79" s="17">
        <v>75</v>
      </c>
      <c r="C79" s="81">
        <v>11.942158848138043</v>
      </c>
      <c r="D79" s="93">
        <f t="shared" si="29"/>
        <v>11.758648017119173</v>
      </c>
      <c r="E79" s="93">
        <f t="shared" si="30"/>
        <v>11.671889919101153</v>
      </c>
      <c r="F79" s="21">
        <f t="shared" si="31"/>
        <v>0.27026892903688982</v>
      </c>
      <c r="G79" s="21">
        <f>G67</f>
        <v>-0.17990788163014332</v>
      </c>
      <c r="H79" s="21">
        <f t="shared" si="21"/>
        <v>12.122066729768186</v>
      </c>
      <c r="I79" s="21">
        <f t="shared" si="19"/>
        <v>12.254534003727212</v>
      </c>
      <c r="J79" s="21">
        <f t="shared" si="22"/>
        <v>12.074626122097069</v>
      </c>
      <c r="K79" s="21">
        <f t="shared" si="23"/>
        <v>-0.13246727395902624</v>
      </c>
      <c r="L79" s="21">
        <f t="shared" si="27"/>
        <v>-0.775528494056827</v>
      </c>
      <c r="M79" s="21">
        <f t="shared" si="28"/>
        <v>0.64306122009780076</v>
      </c>
      <c r="N79" s="21">
        <f t="shared" si="24"/>
        <v>-0.13246727395902624</v>
      </c>
      <c r="O79" s="21">
        <f t="shared" si="25"/>
        <v>0.13246727395902624</v>
      </c>
      <c r="P79" s="21">
        <f t="shared" si="20"/>
        <v>1.1092405958046674</v>
      </c>
      <c r="Q79" s="21">
        <f t="shared" si="26"/>
        <v>1.7547578670135712E-2</v>
      </c>
    </row>
    <row r="80" spans="1:17" ht="15.75" x14ac:dyDescent="0.25">
      <c r="A80" s="17">
        <v>4</v>
      </c>
      <c r="B80" s="17">
        <v>76</v>
      </c>
      <c r="C80" s="81">
        <v>10.893403231722681</v>
      </c>
      <c r="D80" s="93">
        <f t="shared" si="29"/>
        <v>11.585131821083133</v>
      </c>
      <c r="E80" s="93">
        <f t="shared" si="30"/>
        <v>11.53135339869473</v>
      </c>
      <c r="F80" s="21">
        <f t="shared" si="31"/>
        <v>-0.63795016697204865</v>
      </c>
      <c r="G80" s="21">
        <f t="shared" si="18"/>
        <v>0.23485993423547258</v>
      </c>
      <c r="H80" s="21">
        <f t="shared" si="21"/>
        <v>10.658543297487208</v>
      </c>
      <c r="I80" s="21">
        <f t="shared" si="19"/>
        <v>12.21508532604761</v>
      </c>
      <c r="J80" s="21">
        <f t="shared" si="22"/>
        <v>12.449945260283084</v>
      </c>
      <c r="K80" s="21">
        <f t="shared" si="23"/>
        <v>-1.5565420285604024</v>
      </c>
      <c r="L80" s="21">
        <f t="shared" si="27"/>
        <v>-0.69818417193119053</v>
      </c>
      <c r="M80" s="21">
        <f t="shared" si="28"/>
        <v>-0.85835785662921182</v>
      </c>
      <c r="N80" s="21">
        <f t="shared" si="24"/>
        <v>-1.5565420285604024</v>
      </c>
      <c r="O80" s="21">
        <f t="shared" si="25"/>
        <v>1.5565420285604024</v>
      </c>
      <c r="P80" s="21">
        <f t="shared" si="20"/>
        <v>14.288849824521286</v>
      </c>
      <c r="Q80" s="21">
        <f t="shared" si="26"/>
        <v>2.4228230866749323</v>
      </c>
    </row>
    <row r="81" spans="1:17" ht="15.75" x14ac:dyDescent="0.25">
      <c r="A81" s="17">
        <v>5</v>
      </c>
      <c r="B81" s="17">
        <v>77</v>
      </c>
      <c r="C81" s="81">
        <v>11.522642217160962</v>
      </c>
      <c r="D81" s="93">
        <f t="shared" si="29"/>
        <v>11.477574976306329</v>
      </c>
      <c r="E81" s="93">
        <f t="shared" si="30"/>
        <v>11.414030922484546</v>
      </c>
      <c r="F81" s="21">
        <f t="shared" si="31"/>
        <v>0.10861129467641639</v>
      </c>
      <c r="G81" s="21">
        <f t="shared" si="18"/>
        <v>-0.24745121793290237</v>
      </c>
      <c r="H81" s="21">
        <f t="shared" si="21"/>
        <v>11.770093435093864</v>
      </c>
      <c r="I81" s="21">
        <f t="shared" si="19"/>
        <v>12.175636648368007</v>
      </c>
      <c r="J81" s="21">
        <f t="shared" si="22"/>
        <v>11.928185430435105</v>
      </c>
      <c r="K81" s="21">
        <f t="shared" si="23"/>
        <v>-0.405543213274143</v>
      </c>
      <c r="L81" s="21">
        <f t="shared" si="27"/>
        <v>-0.91200129982193212</v>
      </c>
      <c r="M81" s="21">
        <f t="shared" si="28"/>
        <v>0.50645808654778912</v>
      </c>
      <c r="N81" s="21">
        <f t="shared" si="24"/>
        <v>-0.405543213274143</v>
      </c>
      <c r="O81" s="21">
        <f t="shared" si="25"/>
        <v>0.405543213274143</v>
      </c>
      <c r="P81" s="21">
        <f t="shared" si="20"/>
        <v>3.5195331559471423</v>
      </c>
      <c r="Q81" s="21">
        <f t="shared" si="26"/>
        <v>0.16446529783271704</v>
      </c>
    </row>
    <row r="82" spans="1:17" ht="15.75" x14ac:dyDescent="0.25">
      <c r="A82" s="17">
        <v>6</v>
      </c>
      <c r="B82" s="17">
        <v>78</v>
      </c>
      <c r="C82" s="81">
        <v>11.162157417764714</v>
      </c>
      <c r="D82" s="93">
        <f t="shared" si="29"/>
        <v>11.350486868662763</v>
      </c>
      <c r="E82" s="93">
        <f t="shared" si="30"/>
        <v>11.271531891577528</v>
      </c>
      <c r="F82" s="21">
        <f t="shared" si="31"/>
        <v>-0.10937447381281373</v>
      </c>
      <c r="G82" s="21">
        <f t="shared" si="18"/>
        <v>-0.20011189529244036</v>
      </c>
      <c r="H82" s="21">
        <f t="shared" si="21"/>
        <v>11.362269313057155</v>
      </c>
      <c r="I82" s="21">
        <f t="shared" si="19"/>
        <v>12.136187970688406</v>
      </c>
      <c r="J82" s="21">
        <f t="shared" si="22"/>
        <v>11.936076075395965</v>
      </c>
      <c r="K82" s="21">
        <f t="shared" si="23"/>
        <v>-0.77391865763125089</v>
      </c>
      <c r="L82" s="21">
        <f t="shared" si="27"/>
        <v>-0.76769838969923698</v>
      </c>
      <c r="M82" s="21">
        <f t="shared" si="28"/>
        <v>-6.220267932013912E-3</v>
      </c>
      <c r="N82" s="21">
        <f t="shared" si="24"/>
        <v>-0.77391865763125089</v>
      </c>
      <c r="O82" s="21">
        <f t="shared" si="25"/>
        <v>0.77391865763125089</v>
      </c>
      <c r="P82" s="21">
        <f t="shared" si="20"/>
        <v>6.9334146497481726</v>
      </c>
      <c r="Q82" s="21">
        <f t="shared" si="26"/>
        <v>0.59895008862975729</v>
      </c>
    </row>
    <row r="83" spans="1:17" ht="15.75" x14ac:dyDescent="0.25">
      <c r="A83" s="17">
        <v>7</v>
      </c>
      <c r="B83" s="17">
        <v>79</v>
      </c>
      <c r="C83" s="81">
        <v>11.156805094012503</v>
      </c>
      <c r="D83" s="93">
        <f t="shared" si="29"/>
        <v>11.192576914492294</v>
      </c>
      <c r="E83" s="93">
        <f t="shared" si="30"/>
        <v>11.160368478597745</v>
      </c>
      <c r="F83" s="21">
        <f t="shared" si="31"/>
        <v>-3.5633845852416357E-3</v>
      </c>
      <c r="G83" s="21">
        <f t="shared" si="18"/>
        <v>0.1836990991960169</v>
      </c>
      <c r="H83" s="21">
        <f t="shared" si="21"/>
        <v>10.973105994816486</v>
      </c>
      <c r="I83" s="21">
        <f t="shared" si="19"/>
        <v>12.096739293008802</v>
      </c>
      <c r="J83" s="21">
        <f t="shared" si="22"/>
        <v>12.28043839220482</v>
      </c>
      <c r="K83" s="21">
        <f t="shared" si="23"/>
        <v>-1.1236332981923169</v>
      </c>
      <c r="L83" s="21">
        <f t="shared" si="27"/>
        <v>-1.077845029198049</v>
      </c>
      <c r="M83" s="21">
        <f t="shared" si="28"/>
        <v>-4.5788268994267911E-2</v>
      </c>
      <c r="N83" s="21">
        <f t="shared" si="24"/>
        <v>-1.1236332981923169</v>
      </c>
      <c r="O83" s="21">
        <f t="shared" si="25"/>
        <v>1.1236332981923169</v>
      </c>
      <c r="P83" s="21">
        <f t="shared" si="20"/>
        <v>10.071281955040467</v>
      </c>
      <c r="Q83" s="21">
        <f t="shared" si="26"/>
        <v>1.2625517888065443</v>
      </c>
    </row>
    <row r="84" spans="1:17" ht="15.75" x14ac:dyDescent="0.25">
      <c r="A84" s="17">
        <v>8</v>
      </c>
      <c r="B84" s="17">
        <v>80</v>
      </c>
      <c r="C84" s="81">
        <v>10.722557796252461</v>
      </c>
      <c r="D84" s="93">
        <f t="shared" si="29"/>
        <v>11.128160042703195</v>
      </c>
      <c r="E84" s="93">
        <f t="shared" si="30"/>
        <v>11.092863292192813</v>
      </c>
      <c r="F84" s="21">
        <f t="shared" si="31"/>
        <v>-0.370305495940352</v>
      </c>
      <c r="G84" s="21">
        <f t="shared" si="18"/>
        <v>1.2503126938387061E-3</v>
      </c>
      <c r="H84" s="21">
        <f t="shared" si="21"/>
        <v>10.721307483558622</v>
      </c>
      <c r="I84" s="21">
        <f t="shared" si="19"/>
        <v>12.057290615329201</v>
      </c>
      <c r="J84" s="21">
        <f t="shared" si="22"/>
        <v>12.05854092802304</v>
      </c>
      <c r="K84" s="21">
        <f t="shared" si="23"/>
        <v>-1.335983131770579</v>
      </c>
      <c r="L84" s="21">
        <f t="shared" si="27"/>
        <v>-1.1368875108867915</v>
      </c>
      <c r="M84" s="21">
        <f t="shared" si="28"/>
        <v>-0.19909562088378752</v>
      </c>
      <c r="N84" s="21">
        <f t="shared" si="24"/>
        <v>-1.335983131770579</v>
      </c>
      <c r="O84" s="21">
        <f t="shared" si="25"/>
        <v>1.335983131770579</v>
      </c>
      <c r="P84" s="21">
        <f t="shared" si="20"/>
        <v>12.459556359187971</v>
      </c>
      <c r="Q84" s="21">
        <f t="shared" si="26"/>
        <v>1.7848509283755243</v>
      </c>
    </row>
    <row r="85" spans="1:17" ht="15.75" x14ac:dyDescent="0.25">
      <c r="A85" s="17">
        <v>9</v>
      </c>
      <c r="B85" s="17">
        <v>81</v>
      </c>
      <c r="C85" s="81">
        <v>10.823304381310617</v>
      </c>
      <c r="D85" s="93">
        <f t="shared" si="29"/>
        <v>11.057566541682434</v>
      </c>
      <c r="E85" s="93">
        <f t="shared" si="30"/>
        <v>11.027744970316874</v>
      </c>
      <c r="F85" s="21">
        <f t="shared" si="31"/>
        <v>-0.20444058900625706</v>
      </c>
      <c r="G85" s="21">
        <f t="shared" si="18"/>
        <v>-0.24349145364150276</v>
      </c>
      <c r="H85" s="21">
        <f t="shared" si="21"/>
        <v>11.066795834952121</v>
      </c>
      <c r="I85" s="21">
        <f t="shared" si="19"/>
        <v>12.0178419376496</v>
      </c>
      <c r="J85" s="21">
        <f t="shared" si="22"/>
        <v>11.774350484008096</v>
      </c>
      <c r="K85" s="21">
        <f t="shared" si="23"/>
        <v>-0.9510461026974788</v>
      </c>
      <c r="L85" s="21">
        <f t="shared" si="27"/>
        <v>-1.1225015940355298</v>
      </c>
      <c r="M85" s="21">
        <f t="shared" si="28"/>
        <v>0.17145549133805105</v>
      </c>
      <c r="N85" s="21">
        <f t="shared" si="24"/>
        <v>-0.9510461026974788</v>
      </c>
      <c r="O85" s="21">
        <f t="shared" si="25"/>
        <v>0.9510461026974788</v>
      </c>
      <c r="P85" s="21">
        <f t="shared" si="20"/>
        <v>8.7870216820264151</v>
      </c>
      <c r="Q85" s="21">
        <f t="shared" si="26"/>
        <v>0.90448868945606342</v>
      </c>
    </row>
    <row r="86" spans="1:17" ht="15.75" x14ac:dyDescent="0.25">
      <c r="A86" s="17">
        <v>10</v>
      </c>
      <c r="B86" s="17">
        <v>82</v>
      </c>
      <c r="C86" s="81">
        <v>10.064204387300627</v>
      </c>
      <c r="D86" s="93">
        <f t="shared" si="29"/>
        <v>10.997923398951315</v>
      </c>
      <c r="E86" s="93">
        <f t="shared" si="30"/>
        <v>11.007903256327808</v>
      </c>
      <c r="F86" s="21">
        <f t="shared" si="31"/>
        <v>-0.94369886902718036</v>
      </c>
      <c r="G86" s="21">
        <f t="shared" si="18"/>
        <v>-0.83371332503083984</v>
      </c>
      <c r="H86" s="21">
        <f t="shared" si="21"/>
        <v>10.897917712331466</v>
      </c>
      <c r="I86" s="21">
        <f t="shared" si="19"/>
        <v>11.978393259969998</v>
      </c>
      <c r="J86" s="21">
        <f t="shared" si="22"/>
        <v>11.144679934939159</v>
      </c>
      <c r="K86" s="21">
        <f t="shared" si="23"/>
        <v>-1.0804755476385317</v>
      </c>
      <c r="L86" s="21">
        <f t="shared" si="27"/>
        <v>-1.1527791310729765</v>
      </c>
      <c r="M86" s="21">
        <f t="shared" si="28"/>
        <v>7.2303583434444763E-2</v>
      </c>
      <c r="N86" s="21">
        <f t="shared" si="24"/>
        <v>-1.0804755476385317</v>
      </c>
      <c r="O86" s="21">
        <f t="shared" si="25"/>
        <v>1.0804755476385317</v>
      </c>
      <c r="P86" s="21">
        <f t="shared" si="20"/>
        <v>10.735826758466018</v>
      </c>
      <c r="Q86" s="21">
        <f t="shared" si="26"/>
        <v>1.1674274090447849</v>
      </c>
    </row>
    <row r="87" spans="1:17" ht="15.75" x14ac:dyDescent="0.25">
      <c r="A87" s="17">
        <v>11</v>
      </c>
      <c r="B87" s="17">
        <v>83</v>
      </c>
      <c r="C87" s="81">
        <v>9.4056540032941136</v>
      </c>
      <c r="D87" s="93">
        <f t="shared" si="29"/>
        <v>11.017883113704299</v>
      </c>
      <c r="E87" s="93">
        <f t="shared" si="30"/>
        <v>10.989060798157718</v>
      </c>
      <c r="F87" s="21">
        <f t="shared" si="31"/>
        <v>-1.5834067948636044</v>
      </c>
      <c r="G87" s="21">
        <f t="shared" si="18"/>
        <v>-1.1064748361133647</v>
      </c>
      <c r="H87" s="21">
        <f t="shared" si="21"/>
        <v>10.512128839407477</v>
      </c>
      <c r="I87" s="21">
        <f t="shared" si="19"/>
        <v>11.938944582290397</v>
      </c>
      <c r="J87" s="21">
        <f t="shared" si="22"/>
        <v>10.832469746177033</v>
      </c>
      <c r="K87" s="21">
        <f t="shared" si="23"/>
        <v>-1.4268157428829191</v>
      </c>
      <c r="L87" s="21">
        <f t="shared" si="27"/>
        <v>-1.2185508541699683</v>
      </c>
      <c r="M87" s="21">
        <f t="shared" si="28"/>
        <v>-0.20826488871295079</v>
      </c>
      <c r="N87" s="21">
        <f t="shared" si="24"/>
        <v>-1.4268157428829191</v>
      </c>
      <c r="O87" s="21">
        <f t="shared" si="25"/>
        <v>1.4268157428829191</v>
      </c>
      <c r="P87" s="21">
        <f t="shared" si="20"/>
        <v>15.169766423294007</v>
      </c>
      <c r="Q87" s="21">
        <f t="shared" si="26"/>
        <v>2.0358031641385366</v>
      </c>
    </row>
    <row r="88" spans="1:17" ht="15.75" x14ac:dyDescent="0.25">
      <c r="A88" s="17">
        <v>12</v>
      </c>
      <c r="B88" s="17">
        <v>84</v>
      </c>
      <c r="C88" s="81">
        <v>9.8902379388991069</v>
      </c>
      <c r="D88" s="93">
        <f t="shared" si="29"/>
        <v>10.960238482611137</v>
      </c>
      <c r="E88" s="93">
        <f t="shared" si="30"/>
        <v>10.961544168640147</v>
      </c>
      <c r="F88" s="21">
        <f t="shared" si="31"/>
        <v>-1.0713062297410403</v>
      </c>
      <c r="G88" s="21">
        <f t="shared" si="18"/>
        <v>-0.86089669372323163</v>
      </c>
      <c r="H88" s="21">
        <f t="shared" si="21"/>
        <v>10.751134632622339</v>
      </c>
      <c r="I88" s="21">
        <f t="shared" si="19"/>
        <v>11.899495904610793</v>
      </c>
      <c r="J88" s="21">
        <f t="shared" si="22"/>
        <v>11.038599210887561</v>
      </c>
      <c r="K88" s="21">
        <f t="shared" si="23"/>
        <v>-1.1483612719884544</v>
      </c>
      <c r="L88" s="21">
        <f t="shared" si="27"/>
        <v>-1.1296911680716419</v>
      </c>
      <c r="M88" s="21">
        <f t="shared" si="28"/>
        <v>-1.8670103916812453E-2</v>
      </c>
      <c r="N88" s="21">
        <f t="shared" si="24"/>
        <v>-1.1483612719884544</v>
      </c>
      <c r="O88" s="21">
        <f t="shared" si="25"/>
        <v>1.1483612719884544</v>
      </c>
      <c r="P88" s="21">
        <f t="shared" si="20"/>
        <v>11.611058086599277</v>
      </c>
      <c r="Q88" s="21">
        <f t="shared" si="26"/>
        <v>1.3187336110029408</v>
      </c>
    </row>
    <row r="89" spans="1:17" ht="15.75" x14ac:dyDescent="0.25">
      <c r="A89" s="17">
        <v>1</v>
      </c>
      <c r="B89" s="17">
        <v>85</v>
      </c>
      <c r="C89" s="81">
        <v>13.110013482615246</v>
      </c>
      <c r="D89" s="93">
        <f t="shared" si="29"/>
        <v>10.962849854669157</v>
      </c>
      <c r="E89" s="93">
        <f t="shared" si="30"/>
        <v>11.001672858546659</v>
      </c>
      <c r="F89" s="21">
        <f t="shared" si="31"/>
        <v>2.1083406240685871</v>
      </c>
      <c r="G89" s="21">
        <f t="shared" si="18"/>
        <v>2.0638627450276057</v>
      </c>
      <c r="H89" s="21">
        <f t="shared" si="21"/>
        <v>11.04615073758764</v>
      </c>
      <c r="I89" s="21">
        <f t="shared" si="19"/>
        <v>11.860047226931192</v>
      </c>
      <c r="J89" s="21">
        <f t="shared" si="22"/>
        <v>13.923909971958798</v>
      </c>
      <c r="K89" s="21">
        <f t="shared" si="23"/>
        <v>-0.81389648934355208</v>
      </c>
      <c r="L89" s="21">
        <f t="shared" si="27"/>
        <v>-0.99119060702565898</v>
      </c>
      <c r="M89" s="21">
        <f t="shared" si="28"/>
        <v>0.1772941176821069</v>
      </c>
      <c r="N89" s="21">
        <f t="shared" si="24"/>
        <v>-0.81389648934355208</v>
      </c>
      <c r="O89" s="21">
        <f t="shared" si="25"/>
        <v>0.81389648934355208</v>
      </c>
      <c r="P89" s="21">
        <f t="shared" si="20"/>
        <v>6.2082048231516556</v>
      </c>
      <c r="Q89" s="21">
        <f t="shared" si="26"/>
        <v>0.66242749536575873</v>
      </c>
    </row>
    <row r="90" spans="1:17" ht="15.75" x14ac:dyDescent="0.25">
      <c r="A90" s="17">
        <v>2</v>
      </c>
      <c r="B90" s="17">
        <v>86</v>
      </c>
      <c r="C90" s="81">
        <v>11.997659701718108</v>
      </c>
      <c r="D90" s="93">
        <f t="shared" si="29"/>
        <v>11.040495862424159</v>
      </c>
      <c r="E90" s="93">
        <f t="shared" si="30"/>
        <v>11.060509419427145</v>
      </c>
      <c r="F90" s="21">
        <f t="shared" si="31"/>
        <v>0.93715028229096298</v>
      </c>
      <c r="G90" s="21">
        <f t="shared" si="18"/>
        <v>1.1883752122114903</v>
      </c>
      <c r="H90" s="21">
        <f t="shared" si="21"/>
        <v>10.809284489506618</v>
      </c>
      <c r="I90" s="21">
        <f t="shared" si="19"/>
        <v>11.820598549251589</v>
      </c>
      <c r="J90" s="21">
        <f t="shared" si="22"/>
        <v>13.008973761463078</v>
      </c>
      <c r="K90" s="21">
        <f t="shared" si="23"/>
        <v>-1.0113140597449704</v>
      </c>
      <c r="L90" s="21">
        <f t="shared" si="27"/>
        <v>-0.73333713455523686</v>
      </c>
      <c r="M90" s="21">
        <f t="shared" si="28"/>
        <v>-0.27797692518973349</v>
      </c>
      <c r="N90" s="21">
        <f t="shared" si="24"/>
        <v>-1.0113140597449704</v>
      </c>
      <c r="O90" s="21">
        <f t="shared" si="25"/>
        <v>1.0113140597449704</v>
      </c>
      <c r="P90" s="21">
        <f t="shared" si="20"/>
        <v>8.4292610799766763</v>
      </c>
      <c r="Q90" s="21">
        <f t="shared" si="26"/>
        <v>1.0227561274378534</v>
      </c>
    </row>
    <row r="91" spans="1:17" ht="15.75" x14ac:dyDescent="0.25">
      <c r="A91" s="17">
        <v>3</v>
      </c>
      <c r="B91" s="17">
        <v>87</v>
      </c>
      <c r="C91" s="81">
        <v>11.226441135364656</v>
      </c>
      <c r="D91" s="93">
        <f t="shared" si="29"/>
        <v>11.080522976430133</v>
      </c>
      <c r="E91" s="93">
        <f t="shared" si="30"/>
        <v>11.08597255362432</v>
      </c>
      <c r="F91" s="21">
        <f t="shared" si="31"/>
        <v>0.14046858174033616</v>
      </c>
      <c r="G91" s="21">
        <f t="shared" si="18"/>
        <v>-0.17990788163014332</v>
      </c>
      <c r="H91" s="21">
        <f t="shared" si="21"/>
        <v>11.406349016994799</v>
      </c>
      <c r="I91" s="21">
        <f t="shared" si="19"/>
        <v>11.781149871571987</v>
      </c>
      <c r="J91" s="21">
        <f t="shared" si="22"/>
        <v>11.601241989941844</v>
      </c>
      <c r="K91" s="21">
        <f t="shared" si="23"/>
        <v>-0.37480085457718815</v>
      </c>
      <c r="L91" s="21">
        <f t="shared" si="27"/>
        <v>-0.74325207789718795</v>
      </c>
      <c r="M91" s="21">
        <f t="shared" si="28"/>
        <v>0.3684512233199998</v>
      </c>
      <c r="N91" s="21">
        <f t="shared" si="24"/>
        <v>-0.37480085457718815</v>
      </c>
      <c r="O91" s="21">
        <f t="shared" si="25"/>
        <v>0.37480085457718815</v>
      </c>
      <c r="P91" s="21">
        <f t="shared" si="20"/>
        <v>3.3385544898687427</v>
      </c>
      <c r="Q91" s="21">
        <f t="shared" si="26"/>
        <v>0.14047568059179052</v>
      </c>
    </row>
    <row r="92" spans="1:17" ht="15.75" x14ac:dyDescent="0.25">
      <c r="A92" s="17">
        <v>4</v>
      </c>
      <c r="B92" s="17">
        <v>88</v>
      </c>
      <c r="C92" s="81">
        <v>11.132919808758453</v>
      </c>
      <c r="D92" s="93">
        <f t="shared" si="29"/>
        <v>11.091422130818506</v>
      </c>
      <c r="E92" s="93">
        <f t="shared" si="30"/>
        <v>11.093869346150502</v>
      </c>
      <c r="F92" s="21">
        <f t="shared" si="31"/>
        <v>3.905046260795153E-2</v>
      </c>
      <c r="G92" s="21">
        <f t="shared" si="18"/>
        <v>0.23485993423547258</v>
      </c>
      <c r="H92" s="21">
        <f t="shared" si="21"/>
        <v>10.89805987452298</v>
      </c>
      <c r="I92" s="21">
        <f t="shared" si="19"/>
        <v>11.741701193892386</v>
      </c>
      <c r="J92" s="21">
        <f t="shared" si="22"/>
        <v>11.976561128127859</v>
      </c>
      <c r="K92" s="21">
        <f t="shared" si="23"/>
        <v>-0.84364131936940545</v>
      </c>
      <c r="L92" s="21">
        <f t="shared" si="27"/>
        <v>-0.61411227606114416</v>
      </c>
      <c r="M92" s="21">
        <f t="shared" si="28"/>
        <v>-0.22952904330826129</v>
      </c>
      <c r="N92" s="21">
        <f t="shared" si="24"/>
        <v>-0.84364131936940545</v>
      </c>
      <c r="O92" s="21">
        <f t="shared" si="25"/>
        <v>0.84364131936940545</v>
      </c>
      <c r="P92" s="21">
        <f t="shared" si="20"/>
        <v>7.5778981063503101</v>
      </c>
      <c r="Q92" s="21">
        <f t="shared" si="26"/>
        <v>0.71173067574735116</v>
      </c>
    </row>
    <row r="93" spans="1:17" ht="15.75" x14ac:dyDescent="0.25">
      <c r="A93" s="17">
        <v>5</v>
      </c>
      <c r="B93" s="17">
        <v>89</v>
      </c>
      <c r="C93" s="81">
        <v>10.830906644043043</v>
      </c>
      <c r="D93" s="93">
        <f t="shared" si="29"/>
        <v>11.096316561482498</v>
      </c>
      <c r="E93" s="93">
        <f t="shared" si="30"/>
        <v>11.154415734321345</v>
      </c>
      <c r="F93" s="21">
        <f t="shared" si="31"/>
        <v>-0.32350909027830177</v>
      </c>
      <c r="G93" s="21">
        <f t="shared" si="18"/>
        <v>-0.24745121793290237</v>
      </c>
      <c r="H93" s="21">
        <f t="shared" si="21"/>
        <v>11.078357861975945</v>
      </c>
      <c r="I93" s="21">
        <f t="shared" si="19"/>
        <v>11.702252516212784</v>
      </c>
      <c r="J93" s="21">
        <f t="shared" si="22"/>
        <v>11.454801298279882</v>
      </c>
      <c r="K93" s="21">
        <f t="shared" si="23"/>
        <v>-0.62389465423683887</v>
      </c>
      <c r="L93" s="21">
        <f t="shared" si="27"/>
        <v>-0.57891134479534634</v>
      </c>
      <c r="M93" s="21">
        <f t="shared" si="28"/>
        <v>-4.4983309441492536E-2</v>
      </c>
      <c r="N93" s="21">
        <f t="shared" si="24"/>
        <v>-0.62389465423683887</v>
      </c>
      <c r="O93" s="21">
        <f t="shared" si="25"/>
        <v>0.62389465423683887</v>
      </c>
      <c r="P93" s="21">
        <f t="shared" si="20"/>
        <v>5.7603179008100716</v>
      </c>
      <c r="Q93" s="21">
        <f t="shared" si="26"/>
        <v>0.38924453958530475</v>
      </c>
    </row>
    <row r="94" spans="1:17" ht="15.75" x14ac:dyDescent="0.25">
      <c r="A94" s="17">
        <v>6</v>
      </c>
      <c r="B94" s="17">
        <v>90</v>
      </c>
      <c r="C94" s="81">
        <v>11.193493882460945</v>
      </c>
      <c r="D94" s="93">
        <f t="shared" si="29"/>
        <v>11.212514907160193</v>
      </c>
      <c r="E94" s="93">
        <f t="shared" si="30"/>
        <v>11.242407734679135</v>
      </c>
      <c r="F94" s="21">
        <f t="shared" si="31"/>
        <v>-4.8913852218190002E-2</v>
      </c>
      <c r="G94" s="21">
        <f t="shared" ref="G94:G124" si="32">G82</f>
        <v>-0.20011189529244036</v>
      </c>
      <c r="H94" s="21">
        <f t="shared" si="21"/>
        <v>11.393605777753386</v>
      </c>
      <c r="I94" s="21">
        <f t="shared" si="19"/>
        <v>11.662803838533181</v>
      </c>
      <c r="J94" s="21">
        <f t="shared" si="22"/>
        <v>11.46269194324074</v>
      </c>
      <c r="K94" s="21">
        <f t="shared" si="23"/>
        <v>-0.2691980607797948</v>
      </c>
      <c r="L94" s="21">
        <f t="shared" si="27"/>
        <v>-0.2038632626645652</v>
      </c>
      <c r="M94" s="21">
        <f t="shared" si="28"/>
        <v>-6.5334798115229603E-2</v>
      </c>
      <c r="N94" s="21">
        <f t="shared" si="24"/>
        <v>-0.2691980607797948</v>
      </c>
      <c r="O94" s="21">
        <f t="shared" si="25"/>
        <v>0.2691980607797948</v>
      </c>
      <c r="P94" s="21">
        <f t="shared" si="20"/>
        <v>2.4049511582938417</v>
      </c>
      <c r="Q94" s="21">
        <f t="shared" si="26"/>
        <v>7.2467595927602102E-2</v>
      </c>
    </row>
    <row r="95" spans="1:17" ht="15.75" x14ac:dyDescent="0.25">
      <c r="A95" s="17">
        <v>7</v>
      </c>
      <c r="B95" s="17">
        <v>91</v>
      </c>
      <c r="C95" s="81">
        <v>12.088557187072535</v>
      </c>
      <c r="D95" s="93">
        <f t="shared" si="29"/>
        <v>11.272300562198078</v>
      </c>
      <c r="E95" s="93">
        <f t="shared" si="30"/>
        <v>11.318814527471837</v>
      </c>
      <c r="F95" s="21">
        <f t="shared" si="31"/>
        <v>0.76974265960069843</v>
      </c>
      <c r="G95" s="21">
        <f t="shared" si="32"/>
        <v>0.1836990991960169</v>
      </c>
      <c r="H95" s="21">
        <f t="shared" si="21"/>
        <v>11.904858087876518</v>
      </c>
      <c r="I95" s="21">
        <f t="shared" si="19"/>
        <v>11.623355160853579</v>
      </c>
      <c r="J95" s="21">
        <f t="shared" si="22"/>
        <v>11.807054260049597</v>
      </c>
      <c r="K95" s="21">
        <f t="shared" si="23"/>
        <v>0.28150292702293811</v>
      </c>
      <c r="L95" s="21">
        <f t="shared" si="27"/>
        <v>-0.12332292176683879</v>
      </c>
      <c r="M95" s="21">
        <f t="shared" si="28"/>
        <v>0.4048258487897769</v>
      </c>
      <c r="N95" s="21">
        <f t="shared" si="24"/>
        <v>0.28150292702293811</v>
      </c>
      <c r="O95" s="21">
        <f t="shared" si="25"/>
        <v>0.28150292702293811</v>
      </c>
      <c r="P95" s="21">
        <f t="shared" si="20"/>
        <v>2.3286726667759527</v>
      </c>
      <c r="Q95" s="21">
        <f t="shared" si="26"/>
        <v>7.9243897922481613E-2</v>
      </c>
    </row>
    <row r="96" spans="1:17" ht="15.75" x14ac:dyDescent="0.25">
      <c r="A96" s="17">
        <v>8</v>
      </c>
      <c r="B96" s="17">
        <v>92</v>
      </c>
      <c r="C96" s="81">
        <v>11.202883164324156</v>
      </c>
      <c r="D96" s="93">
        <f t="shared" si="29"/>
        <v>11.365328492745595</v>
      </c>
      <c r="E96" s="93">
        <f t="shared" si="30"/>
        <v>11.385576749125226</v>
      </c>
      <c r="F96" s="21">
        <f t="shared" si="31"/>
        <v>-0.18269358480107023</v>
      </c>
      <c r="G96" s="21">
        <f t="shared" si="32"/>
        <v>1.2503126938387061E-3</v>
      </c>
      <c r="H96" s="21">
        <f t="shared" si="21"/>
        <v>11.201632851630317</v>
      </c>
      <c r="I96" s="21">
        <f t="shared" si="19"/>
        <v>11.583906483173976</v>
      </c>
      <c r="J96" s="21">
        <f t="shared" si="22"/>
        <v>11.585156795867816</v>
      </c>
      <c r="K96" s="21">
        <f t="shared" si="23"/>
        <v>-0.38227363154365968</v>
      </c>
      <c r="L96" s="21">
        <f t="shared" si="27"/>
        <v>-0.14921427413418145</v>
      </c>
      <c r="M96" s="21">
        <f t="shared" si="28"/>
        <v>-0.23305935740947822</v>
      </c>
      <c r="N96" s="21">
        <f t="shared" si="24"/>
        <v>-0.38227363154365968</v>
      </c>
      <c r="O96" s="21">
        <f t="shared" si="25"/>
        <v>0.38227363154365968</v>
      </c>
      <c r="P96" s="21">
        <f t="shared" si="20"/>
        <v>3.412279017253514</v>
      </c>
      <c r="Q96" s="21">
        <f t="shared" si="26"/>
        <v>0.14613312937357767</v>
      </c>
    </row>
    <row r="97" spans="1:17" ht="15.75" x14ac:dyDescent="0.25">
      <c r="A97" s="17">
        <v>9</v>
      </c>
      <c r="B97" s="17">
        <v>93</v>
      </c>
      <c r="C97" s="81">
        <v>10.954094233971048</v>
      </c>
      <c r="D97" s="93">
        <f t="shared" si="29"/>
        <v>11.405825005504857</v>
      </c>
      <c r="E97" s="93">
        <f t="shared" si="30"/>
        <v>11.437209899797482</v>
      </c>
      <c r="F97" s="21">
        <f t="shared" si="31"/>
        <v>-0.48311566582643373</v>
      </c>
      <c r="G97" s="21">
        <f t="shared" si="32"/>
        <v>-0.24349145364150276</v>
      </c>
      <c r="H97" s="21">
        <f t="shared" si="21"/>
        <v>11.197585687612552</v>
      </c>
      <c r="I97" s="21">
        <f t="shared" si="19"/>
        <v>11.544457805494375</v>
      </c>
      <c r="J97" s="21">
        <f t="shared" si="22"/>
        <v>11.300966351852871</v>
      </c>
      <c r="K97" s="21">
        <f t="shared" si="23"/>
        <v>-0.34687211788182282</v>
      </c>
      <c r="L97" s="21">
        <f t="shared" si="27"/>
        <v>-0.42583466564694855</v>
      </c>
      <c r="M97" s="21">
        <f t="shared" si="28"/>
        <v>7.8962547765125735E-2</v>
      </c>
      <c r="N97" s="21">
        <f t="shared" si="24"/>
        <v>-0.34687211788182282</v>
      </c>
      <c r="O97" s="21">
        <f t="shared" si="25"/>
        <v>0.34687211788182282</v>
      </c>
      <c r="P97" s="21">
        <f t="shared" si="20"/>
        <v>3.1665978991315984</v>
      </c>
      <c r="Q97" s="21">
        <f t="shared" si="26"/>
        <v>0.12032026616382119</v>
      </c>
    </row>
    <row r="98" spans="1:17" ht="15.75" x14ac:dyDescent="0.25">
      <c r="A98" s="17">
        <v>10</v>
      </c>
      <c r="B98" s="17">
        <v>94</v>
      </c>
      <c r="C98" s="81">
        <v>10.122937555268571</v>
      </c>
      <c r="D98" s="93">
        <f t="shared" si="29"/>
        <v>11.468594794090107</v>
      </c>
      <c r="E98" s="93">
        <f t="shared" si="30"/>
        <v>11.510490594837778</v>
      </c>
      <c r="F98" s="21">
        <f t="shared" si="31"/>
        <v>-1.3875530395692071</v>
      </c>
      <c r="G98" s="21">
        <f t="shared" si="32"/>
        <v>-0.83371332503083984</v>
      </c>
      <c r="H98" s="21">
        <f t="shared" si="21"/>
        <v>10.95665088029941</v>
      </c>
      <c r="I98" s="21">
        <f t="shared" si="19"/>
        <v>11.505009127814773</v>
      </c>
      <c r="J98" s="21">
        <f t="shared" si="22"/>
        <v>10.671295802783934</v>
      </c>
      <c r="K98" s="21">
        <f t="shared" si="23"/>
        <v>-0.54835824751536322</v>
      </c>
      <c r="L98" s="21">
        <f t="shared" si="27"/>
        <v>-0.15142727599751873</v>
      </c>
      <c r="M98" s="21">
        <f t="shared" si="28"/>
        <v>-0.39693097151784451</v>
      </c>
      <c r="N98" s="21">
        <f t="shared" si="24"/>
        <v>-0.54835824751536322</v>
      </c>
      <c r="O98" s="21">
        <f t="shared" si="25"/>
        <v>0.54835824751536322</v>
      </c>
      <c r="P98" s="21">
        <f t="shared" si="20"/>
        <v>5.416987356895878</v>
      </c>
      <c r="Q98" s="21">
        <f t="shared" si="26"/>
        <v>0.30069676761812036</v>
      </c>
    </row>
    <row r="99" spans="1:17" ht="15.75" x14ac:dyDescent="0.25">
      <c r="A99" s="17">
        <v>11</v>
      </c>
      <c r="B99" s="17">
        <v>95</v>
      </c>
      <c r="C99" s="81">
        <v>10.800034151426438</v>
      </c>
      <c r="D99" s="93">
        <f t="shared" si="29"/>
        <v>11.552386395585449</v>
      </c>
      <c r="E99" s="93">
        <f t="shared" si="30"/>
        <v>11.586708441128534</v>
      </c>
      <c r="F99" s="21">
        <f t="shared" si="31"/>
        <v>-0.78667428970209663</v>
      </c>
      <c r="G99" s="21">
        <f t="shared" si="32"/>
        <v>-1.1064748361133647</v>
      </c>
      <c r="H99" s="21">
        <f t="shared" si="21"/>
        <v>11.906508987539802</v>
      </c>
      <c r="I99" s="21">
        <f t="shared" si="19"/>
        <v>11.465560450135172</v>
      </c>
      <c r="J99" s="21">
        <f t="shared" si="22"/>
        <v>10.359085614021808</v>
      </c>
      <c r="K99" s="21">
        <f t="shared" si="23"/>
        <v>0.4409485374046298</v>
      </c>
      <c r="L99" s="21">
        <f t="shared" si="27"/>
        <v>-2.1652996496441073E-2</v>
      </c>
      <c r="M99" s="21">
        <f t="shared" si="28"/>
        <v>0.46260153390107089</v>
      </c>
      <c r="N99" s="21">
        <f t="shared" si="24"/>
        <v>0.4409485374046298</v>
      </c>
      <c r="O99" s="21">
        <f t="shared" si="25"/>
        <v>0.4409485374046298</v>
      </c>
      <c r="P99" s="21">
        <f t="shared" si="20"/>
        <v>4.0828439171777111</v>
      </c>
      <c r="Q99" s="21">
        <f t="shared" si="26"/>
        <v>0.19443561263928222</v>
      </c>
    </row>
    <row r="100" spans="1:17" ht="15.75" x14ac:dyDescent="0.25">
      <c r="A100" s="17">
        <v>12</v>
      </c>
      <c r="B100" s="17">
        <v>96</v>
      </c>
      <c r="C100" s="81">
        <v>10.607665799353748</v>
      </c>
      <c r="D100" s="93">
        <f t="shared" si="29"/>
        <v>11.62103048667162</v>
      </c>
      <c r="E100" s="93">
        <f t="shared" si="30"/>
        <v>11.627640281413857</v>
      </c>
      <c r="F100" s="21">
        <f t="shared" si="31"/>
        <v>-1.0199744820601087</v>
      </c>
      <c r="G100" s="21">
        <f t="shared" si="32"/>
        <v>-0.86089669372323163</v>
      </c>
      <c r="H100" s="21">
        <f t="shared" si="21"/>
        <v>11.468562493076981</v>
      </c>
      <c r="I100" s="21">
        <f t="shared" si="19"/>
        <v>11.42611177245557</v>
      </c>
      <c r="J100" s="21">
        <f t="shared" si="22"/>
        <v>10.565215078732338</v>
      </c>
      <c r="K100" s="21">
        <f t="shared" si="23"/>
        <v>4.2450720621410198E-2</v>
      </c>
      <c r="L100" s="21">
        <f t="shared" si="27"/>
        <v>0.41974068913597112</v>
      </c>
      <c r="M100" s="21">
        <f t="shared" si="28"/>
        <v>-0.37728996851456092</v>
      </c>
      <c r="N100" s="21">
        <f t="shared" si="24"/>
        <v>4.2450720621410198E-2</v>
      </c>
      <c r="O100" s="21">
        <f t="shared" si="25"/>
        <v>4.2450720621410198E-2</v>
      </c>
      <c r="P100" s="21">
        <f t="shared" si="20"/>
        <v>0.40018908423751837</v>
      </c>
      <c r="Q100" s="21">
        <f t="shared" si="26"/>
        <v>1.8020636812770211E-3</v>
      </c>
    </row>
    <row r="101" spans="1:17" ht="15.75" x14ac:dyDescent="0.25">
      <c r="A101" s="17">
        <v>1</v>
      </c>
      <c r="B101" s="17">
        <v>97</v>
      </c>
      <c r="C101" s="81">
        <v>14.226348649185447</v>
      </c>
      <c r="D101" s="93">
        <f t="shared" si="29"/>
        <v>11.634250076156095</v>
      </c>
      <c r="E101" s="93">
        <f t="shared" si="30"/>
        <v>11.657266054654887</v>
      </c>
      <c r="F101" s="21">
        <f t="shared" si="31"/>
        <v>2.5690825945305598</v>
      </c>
      <c r="G101" s="21">
        <f t="shared" si="32"/>
        <v>2.0638627450276057</v>
      </c>
      <c r="H101" s="21">
        <f t="shared" si="21"/>
        <v>12.16248590415784</v>
      </c>
      <c r="I101" s="21">
        <f t="shared" ref="I101:I136" si="33">$B$167+($B$168*B101)</f>
        <v>11.386663094775967</v>
      </c>
      <c r="J101" s="21">
        <f t="shared" si="22"/>
        <v>13.450525839803573</v>
      </c>
      <c r="K101" s="21">
        <f t="shared" si="23"/>
        <v>0.77582280938187331</v>
      </c>
      <c r="L101" s="21">
        <f t="shared" si="27"/>
        <v>0.25543391850822833</v>
      </c>
      <c r="M101" s="21">
        <f t="shared" si="28"/>
        <v>0.52038889087364493</v>
      </c>
      <c r="N101" s="21">
        <f t="shared" si="24"/>
        <v>0.77582280938187331</v>
      </c>
      <c r="O101" s="21">
        <f t="shared" si="25"/>
        <v>0.77582280938187331</v>
      </c>
      <c r="P101" s="21">
        <f t="shared" ref="P101:P136" si="34">ABS((N101/C101)*100)</f>
        <v>5.4534218759378872</v>
      </c>
      <c r="Q101" s="21">
        <f t="shared" si="26"/>
        <v>0.60190103155718255</v>
      </c>
    </row>
    <row r="102" spans="1:17" ht="15.75" x14ac:dyDescent="0.25">
      <c r="A102" s="17">
        <v>2</v>
      </c>
      <c r="B102" s="17">
        <v>98</v>
      </c>
      <c r="C102" s="81">
        <v>12.483617854829257</v>
      </c>
      <c r="D102" s="93">
        <f t="shared" si="29"/>
        <v>11.680282033153681</v>
      </c>
      <c r="E102" s="93">
        <f t="shared" si="30"/>
        <v>11.702415594051939</v>
      </c>
      <c r="F102" s="21">
        <f t="shared" si="31"/>
        <v>0.78120226077731836</v>
      </c>
      <c r="G102" s="21">
        <f t="shared" si="32"/>
        <v>1.1883752122114903</v>
      </c>
      <c r="H102" s="21">
        <f t="shared" si="21"/>
        <v>11.295242642617767</v>
      </c>
      <c r="I102" s="21">
        <f t="shared" si="33"/>
        <v>11.347214417096366</v>
      </c>
      <c r="J102" s="21">
        <f t="shared" si="22"/>
        <v>12.535589629307855</v>
      </c>
      <c r="K102" s="21">
        <f t="shared" si="23"/>
        <v>-5.1971774478598576E-2</v>
      </c>
      <c r="L102" s="21">
        <f t="shared" si="27"/>
        <v>0.52522392516808958</v>
      </c>
      <c r="M102" s="21">
        <f t="shared" si="28"/>
        <v>-0.57719569964668815</v>
      </c>
      <c r="N102" s="21">
        <f t="shared" si="24"/>
        <v>-5.1971774478598576E-2</v>
      </c>
      <c r="O102" s="21">
        <f t="shared" si="25"/>
        <v>5.1971774478598576E-2</v>
      </c>
      <c r="P102" s="21">
        <f t="shared" si="34"/>
        <v>0.41631981275759272</v>
      </c>
      <c r="Q102" s="21">
        <f t="shared" si="26"/>
        <v>2.7010653424543105E-3</v>
      </c>
    </row>
    <row r="103" spans="1:17" ht="15.75" x14ac:dyDescent="0.25">
      <c r="A103" s="17">
        <v>3</v>
      </c>
      <c r="B103" s="17">
        <v>99</v>
      </c>
      <c r="C103" s="81">
        <v>11.979678598387613</v>
      </c>
      <c r="D103" s="93">
        <f t="shared" si="29"/>
        <v>11.724549154950196</v>
      </c>
      <c r="E103" s="93">
        <f t="shared" si="30"/>
        <v>11.77490576860491</v>
      </c>
      <c r="F103" s="21">
        <f t="shared" si="31"/>
        <v>0.20477282978270317</v>
      </c>
      <c r="G103" s="21">
        <f t="shared" si="32"/>
        <v>-0.17990788163014332</v>
      </c>
      <c r="H103" s="21">
        <f t="shared" si="21"/>
        <v>12.159586480017756</v>
      </c>
      <c r="I103" s="21">
        <f t="shared" si="33"/>
        <v>11.307765739416762</v>
      </c>
      <c r="J103" s="21">
        <f t="shared" si="22"/>
        <v>11.127857857786619</v>
      </c>
      <c r="K103" s="21">
        <f t="shared" si="23"/>
        <v>0.85182074060099389</v>
      </c>
      <c r="L103" s="21">
        <f t="shared" si="27"/>
        <v>0.47836366561745081</v>
      </c>
      <c r="M103" s="21">
        <f t="shared" si="28"/>
        <v>0.37345707498354308</v>
      </c>
      <c r="N103" s="21">
        <f t="shared" si="24"/>
        <v>0.85182074060099389</v>
      </c>
      <c r="O103" s="21">
        <f t="shared" si="25"/>
        <v>0.85182074060099389</v>
      </c>
      <c r="P103" s="21">
        <f t="shared" si="34"/>
        <v>7.1105475293439291</v>
      </c>
      <c r="Q103" s="21">
        <f t="shared" si="26"/>
        <v>0.72559857411802575</v>
      </c>
    </row>
    <row r="104" spans="1:17" ht="15.75" x14ac:dyDescent="0.25">
      <c r="A104" s="17">
        <v>4</v>
      </c>
      <c r="B104" s="17">
        <v>100</v>
      </c>
      <c r="C104" s="81">
        <v>12.138419026702591</v>
      </c>
      <c r="D104" s="93">
        <f t="shared" si="29"/>
        <v>11.825262382259625</v>
      </c>
      <c r="E104" s="93">
        <f t="shared" si="30"/>
        <v>11.882297148556091</v>
      </c>
      <c r="F104" s="21">
        <f t="shared" si="31"/>
        <v>0.25612187814649978</v>
      </c>
      <c r="G104" s="21">
        <f t="shared" si="32"/>
        <v>0.23485993423547258</v>
      </c>
      <c r="H104" s="21">
        <f t="shared" si="21"/>
        <v>11.903559092467118</v>
      </c>
      <c r="I104" s="21">
        <f t="shared" si="33"/>
        <v>11.268317061737161</v>
      </c>
      <c r="J104" s="21">
        <f t="shared" si="22"/>
        <v>11.503176995972634</v>
      </c>
      <c r="K104" s="21">
        <f t="shared" si="23"/>
        <v>0.63524203072995711</v>
      </c>
      <c r="L104" s="21">
        <f t="shared" si="27"/>
        <v>0.72009378076112596</v>
      </c>
      <c r="M104" s="21">
        <f t="shared" si="28"/>
        <v>-8.4851750031168849E-2</v>
      </c>
      <c r="N104" s="21">
        <f t="shared" si="24"/>
        <v>0.63524203072995711</v>
      </c>
      <c r="O104" s="21">
        <f t="shared" si="25"/>
        <v>0.63524203072995711</v>
      </c>
      <c r="P104" s="21">
        <f t="shared" si="34"/>
        <v>5.2333176942773658</v>
      </c>
      <c r="Q104" s="21">
        <f t="shared" si="26"/>
        <v>0.40353243760591978</v>
      </c>
    </row>
    <row r="105" spans="1:17" ht="15.75" x14ac:dyDescent="0.25">
      <c r="A105" s="17">
        <v>5</v>
      </c>
      <c r="B105" s="17">
        <v>101</v>
      </c>
      <c r="C105" s="81">
        <v>11.654635737077085</v>
      </c>
      <c r="D105" s="93">
        <f t="shared" si="29"/>
        <v>11.939331914852559</v>
      </c>
      <c r="E105" s="93">
        <f t="shared" si="30"/>
        <v>11.950118950826173</v>
      </c>
      <c r="F105" s="21">
        <f t="shared" si="31"/>
        <v>-0.29548321374908859</v>
      </c>
      <c r="G105" s="21">
        <f t="shared" si="32"/>
        <v>-0.24745121793290237</v>
      </c>
      <c r="H105" s="21">
        <f t="shared" si="21"/>
        <v>11.902086955009986</v>
      </c>
      <c r="I105" s="21">
        <f t="shared" si="33"/>
        <v>11.228868384057559</v>
      </c>
      <c r="J105" s="21">
        <f t="shared" si="22"/>
        <v>10.981417166124658</v>
      </c>
      <c r="K105" s="21">
        <f t="shared" si="23"/>
        <v>0.67321857095242699</v>
      </c>
      <c r="L105" s="21">
        <f t="shared" si="27"/>
        <v>0.55709391562384114</v>
      </c>
      <c r="M105" s="21">
        <f t="shared" si="28"/>
        <v>0.11612465532858585</v>
      </c>
      <c r="N105" s="21">
        <f t="shared" si="24"/>
        <v>0.67321857095242699</v>
      </c>
      <c r="O105" s="21">
        <f t="shared" si="25"/>
        <v>0.67321857095242699</v>
      </c>
      <c r="P105" s="21">
        <f t="shared" si="34"/>
        <v>5.7764016494372763</v>
      </c>
      <c r="Q105" s="21">
        <f t="shared" si="26"/>
        <v>0.45322324427522798</v>
      </c>
    </row>
    <row r="106" spans="1:17" ht="15.75" x14ac:dyDescent="0.25">
      <c r="A106" s="17">
        <v>6</v>
      </c>
      <c r="B106" s="17">
        <v>102</v>
      </c>
      <c r="C106" s="81">
        <v>11.352128956274656</v>
      </c>
      <c r="D106" s="93">
        <f t="shared" si="29"/>
        <v>11.960905986799787</v>
      </c>
      <c r="E106" s="93">
        <f t="shared" si="30"/>
        <v>11.989854162890243</v>
      </c>
      <c r="F106" s="21">
        <f t="shared" si="31"/>
        <v>-0.63772520661558652</v>
      </c>
      <c r="G106" s="21">
        <f t="shared" si="32"/>
        <v>-0.20011189529244036</v>
      </c>
      <c r="H106" s="21">
        <f t="shared" si="21"/>
        <v>11.552240851567097</v>
      </c>
      <c r="I106" s="21">
        <f t="shared" si="33"/>
        <v>11.189419706377958</v>
      </c>
      <c r="J106" s="21">
        <f t="shared" si="22"/>
        <v>10.989307811085517</v>
      </c>
      <c r="K106" s="21">
        <f t="shared" si="23"/>
        <v>0.36282114518913922</v>
      </c>
      <c r="L106" s="21">
        <f t="shared" si="27"/>
        <v>0.78110341976358377</v>
      </c>
      <c r="M106" s="21">
        <f t="shared" si="28"/>
        <v>-0.41828227457444456</v>
      </c>
      <c r="N106" s="21">
        <f t="shared" si="24"/>
        <v>0.36282114518913922</v>
      </c>
      <c r="O106" s="21">
        <f t="shared" si="25"/>
        <v>0.36282114518913922</v>
      </c>
      <c r="P106" s="21">
        <f t="shared" si="34"/>
        <v>3.196062576338135</v>
      </c>
      <c r="Q106" s="21">
        <f t="shared" si="26"/>
        <v>0.13163918339635844</v>
      </c>
    </row>
    <row r="107" spans="1:17" ht="15.75" x14ac:dyDescent="0.25">
      <c r="A107" s="17">
        <v>7</v>
      </c>
      <c r="B107" s="17">
        <v>103</v>
      </c>
      <c r="C107" s="81">
        <v>12.640940671043557</v>
      </c>
      <c r="D107" s="93">
        <f t="shared" si="29"/>
        <v>12.018802338980697</v>
      </c>
      <c r="E107" s="93">
        <f t="shared" si="30"/>
        <v>12.034890529478883</v>
      </c>
      <c r="F107" s="21">
        <f t="shared" si="31"/>
        <v>0.60605014156467441</v>
      </c>
      <c r="G107" s="21">
        <f t="shared" si="32"/>
        <v>0.1836990991960169</v>
      </c>
      <c r="H107" s="21">
        <f t="shared" si="21"/>
        <v>12.45724157184754</v>
      </c>
      <c r="I107" s="21">
        <f t="shared" si="33"/>
        <v>11.149971028698355</v>
      </c>
      <c r="J107" s="21">
        <f t="shared" si="22"/>
        <v>11.333670127894372</v>
      </c>
      <c r="K107" s="21">
        <f t="shared" si="23"/>
        <v>1.3072705431491851</v>
      </c>
      <c r="L107" s="21">
        <f t="shared" si="27"/>
        <v>0.76413588350269634</v>
      </c>
      <c r="M107" s="21">
        <f t="shared" si="28"/>
        <v>0.54313465964648877</v>
      </c>
      <c r="N107" s="21">
        <f t="shared" si="24"/>
        <v>1.3072705431491851</v>
      </c>
      <c r="O107" s="21">
        <f t="shared" si="25"/>
        <v>1.3072705431491851</v>
      </c>
      <c r="P107" s="21">
        <f t="shared" si="34"/>
        <v>10.341560625656074</v>
      </c>
      <c r="Q107" s="21">
        <f t="shared" si="26"/>
        <v>1.7089562729855654</v>
      </c>
    </row>
    <row r="108" spans="1:17" ht="15.75" x14ac:dyDescent="0.25">
      <c r="A108" s="17">
        <v>8</v>
      </c>
      <c r="B108" s="17">
        <v>104</v>
      </c>
      <c r="C108" s="81">
        <v>11.734088625882357</v>
      </c>
      <c r="D108" s="93">
        <f t="shared" si="29"/>
        <v>12.050978719977069</v>
      </c>
      <c r="E108" s="93">
        <f t="shared" si="30"/>
        <v>12.054260332073877</v>
      </c>
      <c r="F108" s="21">
        <f t="shared" si="31"/>
        <v>-0.32017170619151969</v>
      </c>
      <c r="G108" s="21">
        <f t="shared" si="32"/>
        <v>1.2503126938387061E-3</v>
      </c>
      <c r="H108" s="21">
        <f t="shared" si="21"/>
        <v>11.732838313188518</v>
      </c>
      <c r="I108" s="21">
        <f t="shared" si="33"/>
        <v>11.110522351018753</v>
      </c>
      <c r="J108" s="21">
        <f t="shared" si="22"/>
        <v>11.111772663712593</v>
      </c>
      <c r="K108" s="21">
        <f t="shared" si="23"/>
        <v>0.6223159621697647</v>
      </c>
      <c r="L108" s="21">
        <f t="shared" si="27"/>
        <v>1.0882190824351656</v>
      </c>
      <c r="M108" s="21">
        <f t="shared" si="28"/>
        <v>-0.46590312026540093</v>
      </c>
      <c r="N108" s="21">
        <f t="shared" si="24"/>
        <v>0.6223159621697647</v>
      </c>
      <c r="O108" s="21">
        <f t="shared" si="25"/>
        <v>0.6223159621697647</v>
      </c>
      <c r="P108" s="21">
        <f t="shared" si="34"/>
        <v>5.3034878294433287</v>
      </c>
      <c r="Q108" s="21">
        <f t="shared" si="26"/>
        <v>0.38727715677128</v>
      </c>
    </row>
    <row r="109" spans="1:17" ht="15.75" x14ac:dyDescent="0.25">
      <c r="A109" s="17">
        <v>9</v>
      </c>
      <c r="B109" s="17">
        <v>105</v>
      </c>
      <c r="C109" s="81">
        <v>12.162652961684193</v>
      </c>
      <c r="D109" s="93">
        <f t="shared" si="29"/>
        <v>12.057541944170687</v>
      </c>
      <c r="E109" s="93">
        <f t="shared" si="30"/>
        <v>12.050431238880819</v>
      </c>
      <c r="F109" s="21">
        <f t="shared" si="31"/>
        <v>0.11222172280337439</v>
      </c>
      <c r="G109" s="21">
        <f t="shared" si="32"/>
        <v>-0.24349145364150276</v>
      </c>
      <c r="H109" s="21">
        <f t="shared" si="21"/>
        <v>12.406144415325697</v>
      </c>
      <c r="I109" s="21">
        <f t="shared" si="33"/>
        <v>11.07107367333915</v>
      </c>
      <c r="J109" s="21">
        <f t="shared" si="22"/>
        <v>10.827582219697646</v>
      </c>
      <c r="K109" s="21">
        <f t="shared" si="23"/>
        <v>1.3350707419865468</v>
      </c>
      <c r="L109" s="21">
        <f t="shared" si="27"/>
        <v>1.0837489933037954</v>
      </c>
      <c r="M109" s="21">
        <f t="shared" si="28"/>
        <v>0.25132174868275148</v>
      </c>
      <c r="N109" s="21">
        <f t="shared" si="24"/>
        <v>1.3350707419865468</v>
      </c>
      <c r="O109" s="21">
        <f t="shared" si="25"/>
        <v>1.3350707419865468</v>
      </c>
      <c r="P109" s="21">
        <f t="shared" si="34"/>
        <v>10.976805358110591</v>
      </c>
      <c r="Q109" s="21">
        <f t="shared" si="26"/>
        <v>1.7824138861085088</v>
      </c>
    </row>
    <row r="110" spans="1:17" ht="15.75" x14ac:dyDescent="0.25">
      <c r="A110" s="17">
        <v>10</v>
      </c>
      <c r="B110" s="17">
        <v>106</v>
      </c>
      <c r="C110" s="81">
        <v>11.491771946383784</v>
      </c>
      <c r="D110" s="93">
        <f t="shared" si="29"/>
        <v>12.043320533590952</v>
      </c>
      <c r="E110" s="93">
        <f t="shared" si="30"/>
        <v>12.046723429610958</v>
      </c>
      <c r="F110" s="21">
        <f t="shared" si="31"/>
        <v>-0.55495148322717469</v>
      </c>
      <c r="G110" s="21">
        <f t="shared" si="32"/>
        <v>-0.83371332503083984</v>
      </c>
      <c r="H110" s="21">
        <f t="shared" si="21"/>
        <v>12.325485271414623</v>
      </c>
      <c r="I110" s="21">
        <f t="shared" si="33"/>
        <v>11.031624995659548</v>
      </c>
      <c r="J110" s="21">
        <f t="shared" si="22"/>
        <v>10.197911670628709</v>
      </c>
      <c r="K110" s="21">
        <f t="shared" si="23"/>
        <v>1.2938602757550743</v>
      </c>
      <c r="L110" s="21">
        <f t="shared" si="27"/>
        <v>1.2673841835560722</v>
      </c>
      <c r="M110" s="21">
        <f t="shared" si="28"/>
        <v>2.6476092199002155E-2</v>
      </c>
      <c r="N110" s="21">
        <f t="shared" si="24"/>
        <v>1.2938602757550743</v>
      </c>
      <c r="O110" s="21">
        <f t="shared" si="25"/>
        <v>1.2938602757550743</v>
      </c>
      <c r="P110" s="21">
        <f t="shared" si="34"/>
        <v>11.259014552252967</v>
      </c>
      <c r="Q110" s="21">
        <f t="shared" si="26"/>
        <v>1.6740744131769971</v>
      </c>
    </row>
    <row r="111" spans="1:17" ht="15.75" x14ac:dyDescent="0.25">
      <c r="A111" s="17">
        <v>11</v>
      </c>
      <c r="B111" s="17">
        <v>107</v>
      </c>
      <c r="C111" s="81">
        <v>11.058923014793178</v>
      </c>
      <c r="D111" s="93">
        <f t="shared" si="29"/>
        <v>12.050126325630965</v>
      </c>
      <c r="E111" s="93">
        <f t="shared" si="30"/>
        <v>12.067048520711841</v>
      </c>
      <c r="F111" s="21">
        <f t="shared" si="31"/>
        <v>-1.0081255059186631</v>
      </c>
      <c r="G111" s="21">
        <f t="shared" si="32"/>
        <v>-1.1064748361133647</v>
      </c>
      <c r="H111" s="21">
        <f t="shared" si="21"/>
        <v>12.165397850906544</v>
      </c>
      <c r="I111" s="21">
        <f t="shared" si="33"/>
        <v>10.992176317979947</v>
      </c>
      <c r="J111" s="21">
        <f t="shared" si="22"/>
        <v>9.8857014818665832</v>
      </c>
      <c r="K111" s="21">
        <f t="shared" si="23"/>
        <v>1.1732215329265951</v>
      </c>
      <c r="L111" s="21">
        <f t="shared" si="27"/>
        <v>1.2258909625430594</v>
      </c>
      <c r="M111" s="21">
        <f t="shared" si="28"/>
        <v>-5.2669429616464258E-2</v>
      </c>
      <c r="N111" s="21">
        <f t="shared" si="24"/>
        <v>1.1732215329265951</v>
      </c>
      <c r="O111" s="21">
        <f t="shared" si="25"/>
        <v>1.1732215329265951</v>
      </c>
      <c r="P111" s="21">
        <f t="shared" si="34"/>
        <v>10.608822679723993</v>
      </c>
      <c r="Q111" s="21">
        <f t="shared" si="26"/>
        <v>1.3764487653226298</v>
      </c>
    </row>
    <row r="112" spans="1:17" ht="15.75" x14ac:dyDescent="0.25">
      <c r="A112" s="17">
        <v>12</v>
      </c>
      <c r="B112" s="17">
        <v>108</v>
      </c>
      <c r="C112" s="81">
        <v>11.302422025524622</v>
      </c>
      <c r="D112" s="93">
        <f t="shared" si="29"/>
        <v>12.083970715792718</v>
      </c>
      <c r="E112" s="93">
        <f t="shared" si="30"/>
        <v>12.095543662150556</v>
      </c>
      <c r="F112" s="21">
        <f t="shared" si="31"/>
        <v>-0.79312163662593349</v>
      </c>
      <c r="G112" s="21">
        <f t="shared" si="32"/>
        <v>-0.86089669372323163</v>
      </c>
      <c r="H112" s="21">
        <f t="shared" si="21"/>
        <v>12.163318719247854</v>
      </c>
      <c r="I112" s="21">
        <f t="shared" si="33"/>
        <v>10.952727640300346</v>
      </c>
      <c r="J112" s="21">
        <f t="shared" si="22"/>
        <v>10.091830946577113</v>
      </c>
      <c r="K112" s="21">
        <f t="shared" si="23"/>
        <v>1.2105910789475089</v>
      </c>
      <c r="L112" s="21">
        <f t="shared" si="27"/>
        <v>1.3397120417892368</v>
      </c>
      <c r="M112" s="21">
        <f t="shared" si="28"/>
        <v>-0.1291209628417278</v>
      </c>
      <c r="N112" s="21">
        <f t="shared" si="24"/>
        <v>1.2105910789475089</v>
      </c>
      <c r="O112" s="21">
        <f t="shared" si="25"/>
        <v>1.2105910789475089</v>
      </c>
      <c r="P112" s="21">
        <f t="shared" si="34"/>
        <v>10.710899630305718</v>
      </c>
      <c r="Q112" s="21">
        <f t="shared" si="26"/>
        <v>1.4655307604272938</v>
      </c>
    </row>
    <row r="113" spans="1:17" ht="15.75" x14ac:dyDescent="0.25">
      <c r="A113" s="17">
        <v>1</v>
      </c>
      <c r="B113" s="17">
        <v>109</v>
      </c>
      <c r="C113" s="81">
        <v>14.612465221141957</v>
      </c>
      <c r="D113" s="93">
        <f t="shared" si="29"/>
        <v>12.107116608508393</v>
      </c>
      <c r="E113" s="93">
        <f t="shared" si="30"/>
        <v>12.107329185638493</v>
      </c>
      <c r="F113" s="21">
        <f t="shared" si="31"/>
        <v>2.5051360355034635</v>
      </c>
      <c r="G113" s="21">
        <f t="shared" si="32"/>
        <v>2.0638627450276057</v>
      </c>
      <c r="H113" s="21">
        <f t="shared" si="21"/>
        <v>12.54860247611435</v>
      </c>
      <c r="I113" s="21">
        <f t="shared" si="33"/>
        <v>10.913278962620744</v>
      </c>
      <c r="J113" s="21">
        <f t="shared" si="22"/>
        <v>12.97714170764835</v>
      </c>
      <c r="K113" s="21">
        <f t="shared" si="23"/>
        <v>1.6353235134936064</v>
      </c>
      <c r="L113" s="21">
        <f t="shared" si="27"/>
        <v>1.1153618801470515</v>
      </c>
      <c r="M113" s="21">
        <f t="shared" si="28"/>
        <v>0.51996163334655487</v>
      </c>
      <c r="N113" s="21">
        <f t="shared" si="24"/>
        <v>1.6353235134936064</v>
      </c>
      <c r="O113" s="21">
        <f t="shared" si="25"/>
        <v>1.6353235134936064</v>
      </c>
      <c r="P113" s="21">
        <f t="shared" si="34"/>
        <v>11.191291056950121</v>
      </c>
      <c r="Q113" s="21">
        <f t="shared" si="26"/>
        <v>2.6742829937850736</v>
      </c>
    </row>
    <row r="114" spans="1:17" ht="15.75" x14ac:dyDescent="0.25">
      <c r="A114" s="17">
        <v>2</v>
      </c>
      <c r="B114" s="17">
        <v>110</v>
      </c>
      <c r="C114" s="81">
        <v>12.56237654515267</v>
      </c>
      <c r="D114" s="93">
        <f t="shared" si="29"/>
        <v>12.107541762768593</v>
      </c>
      <c r="E114" s="93">
        <f t="shared" si="30"/>
        <v>12.083225602010469</v>
      </c>
      <c r="F114" s="21">
        <f t="shared" si="31"/>
        <v>0.47915094314220141</v>
      </c>
      <c r="G114" s="21">
        <f t="shared" si="32"/>
        <v>1.1883752122114903</v>
      </c>
      <c r="H114" s="21">
        <f t="shared" si="21"/>
        <v>11.37400133294118</v>
      </c>
      <c r="I114" s="21">
        <f t="shared" si="33"/>
        <v>10.873830284941141</v>
      </c>
      <c r="J114" s="21">
        <f t="shared" si="22"/>
        <v>12.062205497152631</v>
      </c>
      <c r="K114" s="21">
        <f t="shared" si="23"/>
        <v>0.50017104800003942</v>
      </c>
      <c r="L114" s="21">
        <f t="shared" si="27"/>
        <v>1.0966808357643512</v>
      </c>
      <c r="M114" s="21">
        <f t="shared" si="28"/>
        <v>-0.59650978776431174</v>
      </c>
      <c r="N114" s="21">
        <f t="shared" si="24"/>
        <v>0.50017104800003942</v>
      </c>
      <c r="O114" s="21">
        <f t="shared" si="25"/>
        <v>0.50017104800003942</v>
      </c>
      <c r="P114" s="21">
        <f t="shared" si="34"/>
        <v>3.9815002058112636</v>
      </c>
      <c r="Q114" s="21">
        <f t="shared" si="26"/>
        <v>0.25017107725745774</v>
      </c>
    </row>
    <row r="115" spans="1:17" ht="15.75" x14ac:dyDescent="0.25">
      <c r="A115" s="17">
        <v>3</v>
      </c>
      <c r="B115" s="17">
        <v>111</v>
      </c>
      <c r="C115" s="81">
        <v>11.809021671430802</v>
      </c>
      <c r="D115" s="93">
        <f t="shared" si="29"/>
        <v>12.058909441252347</v>
      </c>
      <c r="E115" s="93">
        <f t="shared" si="30"/>
        <v>11.993208647944602</v>
      </c>
      <c r="F115" s="21">
        <f t="shared" si="31"/>
        <v>-0.1841869765138</v>
      </c>
      <c r="G115" s="21">
        <f t="shared" si="32"/>
        <v>-0.17990788163014332</v>
      </c>
      <c r="H115" s="21">
        <f t="shared" si="21"/>
        <v>11.988929553060945</v>
      </c>
      <c r="I115" s="21">
        <f t="shared" si="33"/>
        <v>10.834381607261538</v>
      </c>
      <c r="J115" s="21">
        <f t="shared" si="22"/>
        <v>10.654473725631394</v>
      </c>
      <c r="K115" s="21">
        <f t="shared" si="23"/>
        <v>1.1545479457994077</v>
      </c>
      <c r="L115" s="21">
        <f t="shared" si="27"/>
        <v>0.94833822038824656</v>
      </c>
      <c r="M115" s="21">
        <f t="shared" si="28"/>
        <v>0.20620972541116112</v>
      </c>
      <c r="N115" s="21">
        <f t="shared" si="24"/>
        <v>1.1545479457994077</v>
      </c>
      <c r="O115" s="21">
        <f t="shared" si="25"/>
        <v>1.1545479457994077</v>
      </c>
      <c r="P115" s="21">
        <f t="shared" si="34"/>
        <v>9.7768297656068288</v>
      </c>
      <c r="Q115" s="21">
        <f t="shared" si="26"/>
        <v>1.332980959149632</v>
      </c>
    </row>
    <row r="116" spans="1:17" ht="15.75" x14ac:dyDescent="0.25">
      <c r="A116" s="17">
        <v>4</v>
      </c>
      <c r="B116" s="17">
        <v>112</v>
      </c>
      <c r="C116" s="81">
        <v>12.220088531182702</v>
      </c>
      <c r="D116" s="93">
        <f t="shared" si="29"/>
        <v>11.927507854636858</v>
      </c>
      <c r="E116" s="93">
        <f t="shared" si="30"/>
        <v>11.872117758740721</v>
      </c>
      <c r="F116" s="21">
        <f t="shared" si="31"/>
        <v>0.34797077244198071</v>
      </c>
      <c r="G116" s="21">
        <f t="shared" si="32"/>
        <v>0.23485993423547258</v>
      </c>
      <c r="H116" s="21">
        <f t="shared" si="21"/>
        <v>11.985228596947229</v>
      </c>
      <c r="I116" s="21">
        <f t="shared" si="33"/>
        <v>10.794932929581936</v>
      </c>
      <c r="J116" s="21">
        <f t="shared" si="22"/>
        <v>11.029792863817409</v>
      </c>
      <c r="K116" s="21">
        <f t="shared" si="23"/>
        <v>1.1902956673652927</v>
      </c>
      <c r="L116" s="21">
        <f t="shared" si="27"/>
        <v>1.2991929994044682</v>
      </c>
      <c r="M116" s="21">
        <f t="shared" si="28"/>
        <v>-0.10889733203917551</v>
      </c>
      <c r="N116" s="21">
        <f t="shared" si="24"/>
        <v>1.1902956673652927</v>
      </c>
      <c r="O116" s="21">
        <f t="shared" si="25"/>
        <v>1.1902956673652927</v>
      </c>
      <c r="P116" s="21">
        <f t="shared" si="34"/>
        <v>9.7404831751255063</v>
      </c>
      <c r="Q116" s="21">
        <f t="shared" si="26"/>
        <v>1.4168037757485874</v>
      </c>
    </row>
    <row r="117" spans="1:17" ht="15.75" x14ac:dyDescent="0.25">
      <c r="A117" s="17">
        <v>5</v>
      </c>
      <c r="B117" s="17">
        <v>113</v>
      </c>
      <c r="C117" s="81">
        <v>12.060768419018137</v>
      </c>
      <c r="D117" s="93">
        <f t="shared" si="29"/>
        <v>11.816727662844585</v>
      </c>
      <c r="E117" s="93">
        <f t="shared" si="30"/>
        <v>11.804680049972244</v>
      </c>
      <c r="F117" s="21">
        <f t="shared" si="31"/>
        <v>0.25608836904589261</v>
      </c>
      <c r="G117" s="21">
        <f t="shared" si="32"/>
        <v>-0.24745121793290237</v>
      </c>
      <c r="H117" s="21">
        <f t="shared" si="21"/>
        <v>12.308219636951039</v>
      </c>
      <c r="I117" s="21">
        <f t="shared" si="33"/>
        <v>10.755484251902335</v>
      </c>
      <c r="J117" s="21">
        <f t="shared" si="22"/>
        <v>10.508033033969433</v>
      </c>
      <c r="K117" s="21">
        <f t="shared" si="23"/>
        <v>1.5527353850487042</v>
      </c>
      <c r="L117" s="21">
        <f t="shared" si="27"/>
        <v>1.2856623474488227</v>
      </c>
      <c r="M117" s="21">
        <f t="shared" si="28"/>
        <v>0.26707303759988155</v>
      </c>
      <c r="N117" s="21">
        <f t="shared" si="24"/>
        <v>1.5527353850487042</v>
      </c>
      <c r="O117" s="21">
        <f t="shared" si="25"/>
        <v>1.5527353850487042</v>
      </c>
      <c r="P117" s="21">
        <f t="shared" si="34"/>
        <v>12.874265810462445</v>
      </c>
      <c r="Q117" s="21">
        <f t="shared" si="26"/>
        <v>2.4109871759823478</v>
      </c>
    </row>
    <row r="118" spans="1:17" ht="15.75" x14ac:dyDescent="0.25">
      <c r="A118" s="17">
        <v>6</v>
      </c>
      <c r="B118" s="17">
        <v>114</v>
      </c>
      <c r="C118" s="81">
        <v>11.629879668862763</v>
      </c>
      <c r="D118" s="93">
        <f t="shared" si="29"/>
        <v>11.792632437099906</v>
      </c>
      <c r="E118" s="93">
        <f t="shared" si="30"/>
        <v>11.783987266410044</v>
      </c>
      <c r="F118" s="21">
        <f t="shared" si="31"/>
        <v>-0.15410759754728076</v>
      </c>
      <c r="G118" s="21">
        <f t="shared" si="32"/>
        <v>-0.20011189529244036</v>
      </c>
      <c r="H118" s="21">
        <f t="shared" si="21"/>
        <v>11.829991564155204</v>
      </c>
      <c r="I118" s="21">
        <f t="shared" si="33"/>
        <v>10.716035574222733</v>
      </c>
      <c r="J118" s="21">
        <f t="shared" si="22"/>
        <v>10.515923678930292</v>
      </c>
      <c r="K118" s="21">
        <f t="shared" si="23"/>
        <v>1.1139559899324709</v>
      </c>
      <c r="L118" s="21">
        <f t="shared" si="27"/>
        <v>1.4841493004693322</v>
      </c>
      <c r="M118" s="21">
        <f t="shared" si="28"/>
        <v>-0.37019331053686133</v>
      </c>
      <c r="N118" s="21">
        <f t="shared" si="24"/>
        <v>1.1139559899324709</v>
      </c>
      <c r="O118" s="21">
        <f t="shared" si="25"/>
        <v>1.1139559899324709</v>
      </c>
      <c r="P118" s="21">
        <f t="shared" si="34"/>
        <v>9.5783965238687632</v>
      </c>
      <c r="Q118" s="21">
        <f t="shared" si="26"/>
        <v>1.2408979475064312</v>
      </c>
    </row>
    <row r="119" spans="1:17" ht="15.75" x14ac:dyDescent="0.25">
      <c r="A119" s="17">
        <v>7</v>
      </c>
      <c r="B119" s="17">
        <v>115</v>
      </c>
      <c r="C119" s="81">
        <v>12.64604252216597</v>
      </c>
      <c r="D119" s="93">
        <f t="shared" si="29"/>
        <v>11.775342095720184</v>
      </c>
      <c r="E119" s="93"/>
      <c r="F119" s="17"/>
      <c r="G119" s="21">
        <f t="shared" si="32"/>
        <v>0.1836990991960169</v>
      </c>
      <c r="H119" s="21">
        <f t="shared" si="21"/>
        <v>12.462343422969953</v>
      </c>
      <c r="I119" s="21">
        <f t="shared" si="33"/>
        <v>10.676586896543132</v>
      </c>
      <c r="J119" s="21">
        <f t="shared" si="22"/>
        <v>10.860285995739149</v>
      </c>
      <c r="K119" s="21">
        <f t="shared" si="23"/>
        <v>1.7857565264268214</v>
      </c>
      <c r="L119" s="21">
        <f t="shared" si="27"/>
        <v>1.1372749174964412</v>
      </c>
      <c r="M119" s="21">
        <f t="shared" si="28"/>
        <v>0.6484816089303802</v>
      </c>
      <c r="N119" s="21">
        <f t="shared" si="24"/>
        <v>1.7857565264268214</v>
      </c>
      <c r="O119" s="21">
        <f t="shared" si="25"/>
        <v>1.7857565264268214</v>
      </c>
      <c r="P119" s="21">
        <f t="shared" si="34"/>
        <v>14.121070076245189</v>
      </c>
      <c r="Q119" s="21">
        <f t="shared" si="26"/>
        <v>3.1889263716759868</v>
      </c>
    </row>
    <row r="120" spans="1:17" ht="15.75" x14ac:dyDescent="0.25">
      <c r="A120" s="17">
        <v>8</v>
      </c>
      <c r="B120" s="17">
        <v>116</v>
      </c>
      <c r="C120" s="81">
        <v>11.150500767687399</v>
      </c>
      <c r="D120" s="93"/>
      <c r="E120" s="93"/>
      <c r="F120" s="17"/>
      <c r="G120" s="21">
        <f t="shared" si="32"/>
        <v>1.2503126938387061E-3</v>
      </c>
      <c r="H120" s="21">
        <f t="shared" si="21"/>
        <v>11.14925045499356</v>
      </c>
      <c r="I120" s="21">
        <f t="shared" si="33"/>
        <v>10.637138218863528</v>
      </c>
      <c r="J120" s="21">
        <f t="shared" si="22"/>
        <v>10.638388531557368</v>
      </c>
      <c r="K120" s="21">
        <f t="shared" si="23"/>
        <v>0.51211223613003121</v>
      </c>
      <c r="L120" s="21">
        <f t="shared" si="27"/>
        <v>0.84316819910425223</v>
      </c>
      <c r="M120" s="21">
        <f t="shared" si="28"/>
        <v>-0.33105596297422102</v>
      </c>
      <c r="N120" s="21">
        <f t="shared" si="24"/>
        <v>0.51211223613003121</v>
      </c>
      <c r="O120" s="21">
        <f t="shared" si="25"/>
        <v>0.51211223613003121</v>
      </c>
      <c r="P120" s="21">
        <f t="shared" si="34"/>
        <v>4.5927285850162107</v>
      </c>
      <c r="Q120" s="21">
        <f t="shared" si="26"/>
        <v>0.26225894239410086</v>
      </c>
    </row>
    <row r="121" spans="1:17" ht="15.75" x14ac:dyDescent="0.25">
      <c r="A121" s="17">
        <v>9</v>
      </c>
      <c r="B121" s="17">
        <v>117</v>
      </c>
      <c r="C121" s="81">
        <v>10.585833922298328</v>
      </c>
      <c r="D121" s="93"/>
      <c r="E121" s="93"/>
      <c r="F121" s="17"/>
      <c r="G121" s="21">
        <f t="shared" si="32"/>
        <v>-0.24349145364150276</v>
      </c>
      <c r="H121" s="21">
        <f t="shared" si="21"/>
        <v>10.829325375939831</v>
      </c>
      <c r="I121" s="21">
        <f t="shared" si="33"/>
        <v>10.597689541183927</v>
      </c>
      <c r="J121" s="21">
        <f t="shared" si="22"/>
        <v>10.354198087542423</v>
      </c>
      <c r="K121" s="21">
        <f t="shared" si="23"/>
        <v>0.23163583475590421</v>
      </c>
      <c r="L121" s="21">
        <f t="shared" si="27"/>
        <v>0.39387672576297977</v>
      </c>
      <c r="M121" s="21">
        <f t="shared" si="28"/>
        <v>-0.16224089100707556</v>
      </c>
      <c r="N121" s="21">
        <f t="shared" si="24"/>
        <v>0.23163583475590421</v>
      </c>
      <c r="O121" s="21">
        <f t="shared" si="25"/>
        <v>0.23163583475590421</v>
      </c>
      <c r="P121" s="21">
        <f t="shared" si="34"/>
        <v>2.1881680409512128</v>
      </c>
      <c r="Q121" s="21">
        <f t="shared" si="26"/>
        <v>5.3655159943064565E-2</v>
      </c>
    </row>
    <row r="122" spans="1:17" ht="15.75" x14ac:dyDescent="0.25">
      <c r="A122" s="17">
        <v>10</v>
      </c>
      <c r="B122" s="17">
        <v>118</v>
      </c>
      <c r="C122" s="81">
        <v>10.162409644876488</v>
      </c>
      <c r="D122" s="93"/>
      <c r="E122" s="93"/>
      <c r="F122" s="17"/>
      <c r="G122" s="21">
        <f t="shared" si="32"/>
        <v>-0.83371332503083984</v>
      </c>
      <c r="H122" s="21">
        <f t="shared" si="21"/>
        <v>10.996122969907328</v>
      </c>
      <c r="I122" s="21">
        <f t="shared" si="33"/>
        <v>10.558240863504324</v>
      </c>
      <c r="J122" s="21">
        <f t="shared" si="22"/>
        <v>9.7245275384734846</v>
      </c>
      <c r="K122" s="21">
        <f t="shared" si="23"/>
        <v>0.43788210640300385</v>
      </c>
      <c r="L122" s="21">
        <f t="shared" si="27"/>
        <v>0.67566029910153291</v>
      </c>
      <c r="M122" s="21">
        <f t="shared" si="28"/>
        <v>-0.23777819269852907</v>
      </c>
      <c r="N122" s="21">
        <f t="shared" si="24"/>
        <v>0.43788210640300385</v>
      </c>
      <c r="O122" s="21">
        <f t="shared" si="25"/>
        <v>0.43788210640300385</v>
      </c>
      <c r="P122" s="21">
        <f t="shared" si="34"/>
        <v>4.3088413250863971</v>
      </c>
      <c r="Q122" s="21">
        <f t="shared" si="26"/>
        <v>0.19174073910793157</v>
      </c>
    </row>
    <row r="123" spans="1:17" ht="15.75" x14ac:dyDescent="0.25">
      <c r="A123" s="17">
        <v>11</v>
      </c>
      <c r="B123" s="17">
        <v>119</v>
      </c>
      <c r="C123" s="81">
        <v>10.769780305857049</v>
      </c>
      <c r="D123" s="93"/>
      <c r="E123" s="93"/>
      <c r="F123" s="17"/>
      <c r="G123" s="21">
        <f t="shared" si="32"/>
        <v>-1.1064748361133647</v>
      </c>
      <c r="H123" s="21">
        <f t="shared" si="21"/>
        <v>11.876255141970415</v>
      </c>
      <c r="I123" s="21">
        <f t="shared" si="33"/>
        <v>10.518792185824722</v>
      </c>
      <c r="J123" s="21">
        <f t="shared" si="22"/>
        <v>9.4123173497113584</v>
      </c>
      <c r="K123" s="21">
        <f t="shared" si="23"/>
        <v>1.3574629561456906</v>
      </c>
      <c r="L123" s="21">
        <f t="shared" si="27"/>
        <v>1.0906120590315727</v>
      </c>
      <c r="M123" s="21">
        <f t="shared" si="28"/>
        <v>0.26685089711411791</v>
      </c>
      <c r="N123" s="21">
        <f t="shared" si="24"/>
        <v>1.3574629561456906</v>
      </c>
      <c r="O123" s="21">
        <f t="shared" si="25"/>
        <v>1.3574629561456906</v>
      </c>
      <c r="P123" s="21">
        <f t="shared" si="34"/>
        <v>12.604369983363972</v>
      </c>
      <c r="Q123" s="21">
        <f t="shared" si="26"/>
        <v>1.842705677307797</v>
      </c>
    </row>
    <row r="124" spans="1:17" s="75" customFormat="1" ht="15.75" x14ac:dyDescent="0.25">
      <c r="A124" s="4">
        <v>12</v>
      </c>
      <c r="B124" s="4">
        <v>120</v>
      </c>
      <c r="C124" s="81">
        <v>11.094937928967912</v>
      </c>
      <c r="D124" s="98"/>
      <c r="E124" s="98"/>
      <c r="F124" s="4"/>
      <c r="G124" s="76">
        <f t="shared" si="32"/>
        <v>-0.86089669372323163</v>
      </c>
      <c r="H124" s="21">
        <f t="shared" si="21"/>
        <v>11.955834622691144</v>
      </c>
      <c r="I124" s="21">
        <f t="shared" si="33"/>
        <v>10.479343508145121</v>
      </c>
      <c r="J124" s="21">
        <f t="shared" si="22"/>
        <v>9.6184468144218886</v>
      </c>
      <c r="K124" s="21">
        <f t="shared" si="23"/>
        <v>1.4764911145460236</v>
      </c>
      <c r="L124" s="4"/>
      <c r="M124" s="4"/>
      <c r="N124" s="76">
        <f t="shared" si="24"/>
        <v>1.4764911145460236</v>
      </c>
      <c r="O124" s="76">
        <f t="shared" si="25"/>
        <v>1.4764911145460236</v>
      </c>
      <c r="P124" s="76">
        <f t="shared" si="34"/>
        <v>13.307790669932768</v>
      </c>
      <c r="Q124" s="76">
        <f t="shared" si="26"/>
        <v>2.1800260113333589</v>
      </c>
    </row>
    <row r="125" spans="1:17" ht="15.75" x14ac:dyDescent="0.25">
      <c r="A125" s="74">
        <v>1</v>
      </c>
      <c r="B125" s="74">
        <v>121</v>
      </c>
      <c r="C125" s="81">
        <v>13.547200755569747</v>
      </c>
      <c r="D125" s="98"/>
      <c r="E125" s="98"/>
      <c r="F125" s="4"/>
      <c r="G125" s="28">
        <f>G113</f>
        <v>2.0638627450276057</v>
      </c>
      <c r="H125" s="28">
        <f t="shared" si="21"/>
        <v>11.483338010542141</v>
      </c>
      <c r="I125" s="21">
        <f t="shared" si="33"/>
        <v>10.439894830465519</v>
      </c>
      <c r="J125" s="28">
        <f t="shared" si="22"/>
        <v>12.503757575493125</v>
      </c>
      <c r="K125" s="28">
        <f>C125-J125</f>
        <v>1.043443180076622</v>
      </c>
      <c r="L125" s="4"/>
      <c r="M125" s="4"/>
      <c r="N125" s="28">
        <f t="shared" si="24"/>
        <v>1.043443180076622</v>
      </c>
      <c r="O125" s="28">
        <f t="shared" si="25"/>
        <v>1.043443180076622</v>
      </c>
      <c r="P125" s="28">
        <f t="shared" si="34"/>
        <v>7.7022788611708179</v>
      </c>
      <c r="Q125" s="28">
        <f t="shared" si="26"/>
        <v>1.0887736700484136</v>
      </c>
    </row>
    <row r="126" spans="1:17" ht="15.75" x14ac:dyDescent="0.25">
      <c r="A126" s="74">
        <v>2</v>
      </c>
      <c r="B126" s="74">
        <v>122</v>
      </c>
      <c r="C126" s="81">
        <v>12.819129892398925</v>
      </c>
      <c r="D126" s="98"/>
      <c r="E126" s="98"/>
      <c r="F126" s="4"/>
      <c r="G126" s="28">
        <f t="shared" ref="G126:G136" si="35">G114</f>
        <v>1.1883752122114903</v>
      </c>
      <c r="H126" s="28">
        <f t="shared" si="21"/>
        <v>11.630754680187435</v>
      </c>
      <c r="I126" s="21">
        <f t="shared" si="33"/>
        <v>10.400446152785918</v>
      </c>
      <c r="J126" s="28">
        <f t="shared" si="22"/>
        <v>11.588821364997408</v>
      </c>
      <c r="K126" s="28">
        <f t="shared" ref="K126:K136" si="36">C126-J126</f>
        <v>1.2303085274015171</v>
      </c>
      <c r="L126" s="4"/>
      <c r="M126" s="4"/>
      <c r="N126" s="28">
        <f t="shared" si="24"/>
        <v>1.2303085274015171</v>
      </c>
      <c r="O126" s="28">
        <f t="shared" si="25"/>
        <v>1.2303085274015171</v>
      </c>
      <c r="P126" s="28">
        <f t="shared" si="34"/>
        <v>9.5974417743518288</v>
      </c>
      <c r="Q126" s="28">
        <f t="shared" si="26"/>
        <v>1.5136590725968895</v>
      </c>
    </row>
    <row r="127" spans="1:17" ht="15.75" x14ac:dyDescent="0.25">
      <c r="A127" s="74">
        <v>3</v>
      </c>
      <c r="B127" s="74">
        <v>123</v>
      </c>
      <c r="C127" s="81">
        <v>10.838096868358898</v>
      </c>
      <c r="D127" s="98"/>
      <c r="E127" s="98"/>
      <c r="F127" s="4"/>
      <c r="G127" s="28">
        <f t="shared" si="35"/>
        <v>-0.17990788163014332</v>
      </c>
      <c r="H127" s="28">
        <f t="shared" si="21"/>
        <v>11.018004749989041</v>
      </c>
      <c r="I127" s="21">
        <f t="shared" si="33"/>
        <v>10.360997475106315</v>
      </c>
      <c r="J127" s="28">
        <f t="shared" si="22"/>
        <v>10.181089593476171</v>
      </c>
      <c r="K127" s="28">
        <f t="shared" si="36"/>
        <v>0.65700727488272648</v>
      </c>
      <c r="L127" s="4"/>
      <c r="M127" s="4"/>
      <c r="N127" s="28">
        <f t="shared" si="24"/>
        <v>0.65700727488272648</v>
      </c>
      <c r="O127" s="28">
        <f t="shared" si="25"/>
        <v>0.65700727488272648</v>
      </c>
      <c r="P127" s="28">
        <f t="shared" si="34"/>
        <v>6.0620170022729312</v>
      </c>
      <c r="Q127" s="28">
        <f t="shared" si="26"/>
        <v>0.43165855924882651</v>
      </c>
    </row>
    <row r="128" spans="1:17" ht="15.75" x14ac:dyDescent="0.25">
      <c r="A128" s="74">
        <v>4</v>
      </c>
      <c r="B128" s="74">
        <v>124</v>
      </c>
      <c r="C128" s="81">
        <v>11.200746162951964</v>
      </c>
      <c r="D128" s="98"/>
      <c r="E128" s="98"/>
      <c r="F128" s="4"/>
      <c r="G128" s="28">
        <f t="shared" si="35"/>
        <v>0.23485993423547258</v>
      </c>
      <c r="H128" s="28">
        <f t="shared" si="21"/>
        <v>10.96588622871649</v>
      </c>
      <c r="I128" s="21">
        <f t="shared" si="33"/>
        <v>10.321548797426711</v>
      </c>
      <c r="J128" s="28">
        <f t="shared" si="22"/>
        <v>10.556408731662184</v>
      </c>
      <c r="K128" s="28">
        <f t="shared" si="36"/>
        <v>0.64433743128977916</v>
      </c>
      <c r="L128" s="4"/>
      <c r="M128" s="4"/>
      <c r="N128" s="28">
        <f t="shared" si="24"/>
        <v>0.64433743128977916</v>
      </c>
      <c r="O128" s="28">
        <f t="shared" si="25"/>
        <v>0.64433743128977916</v>
      </c>
      <c r="P128" s="28">
        <f t="shared" si="34"/>
        <v>5.7526295294595231</v>
      </c>
      <c r="Q128" s="28">
        <f t="shared" si="26"/>
        <v>0.41517072536111088</v>
      </c>
    </row>
    <row r="129" spans="1:17" ht="15.75" x14ac:dyDescent="0.25">
      <c r="A129" s="74">
        <v>5</v>
      </c>
      <c r="B129" s="74">
        <v>125</v>
      </c>
      <c r="C129" s="81">
        <v>11.255914968684644</v>
      </c>
      <c r="D129" s="98"/>
      <c r="E129" s="98"/>
      <c r="F129" s="4"/>
      <c r="G129" s="28">
        <f t="shared" si="35"/>
        <v>-0.24745121793290237</v>
      </c>
      <c r="H129" s="28">
        <f t="shared" si="21"/>
        <v>11.503366186617546</v>
      </c>
      <c r="I129" s="21">
        <f t="shared" si="33"/>
        <v>10.28210011974711</v>
      </c>
      <c r="J129" s="28">
        <f t="shared" si="22"/>
        <v>10.034648901814208</v>
      </c>
      <c r="K129" s="28">
        <f t="shared" si="36"/>
        <v>1.2212660668704363</v>
      </c>
      <c r="L129" s="4"/>
      <c r="M129" s="4"/>
      <c r="N129" s="28">
        <f t="shared" si="24"/>
        <v>1.2212660668704363</v>
      </c>
      <c r="O129" s="28">
        <f t="shared" si="25"/>
        <v>1.2212660668704363</v>
      </c>
      <c r="P129" s="28">
        <f t="shared" si="34"/>
        <v>10.849993716798238</v>
      </c>
      <c r="Q129" s="28">
        <f t="shared" si="26"/>
        <v>1.4914908060891849</v>
      </c>
    </row>
    <row r="130" spans="1:17" ht="15.75" x14ac:dyDescent="0.25">
      <c r="A130" s="74">
        <v>6</v>
      </c>
      <c r="B130" s="74">
        <v>126</v>
      </c>
      <c r="C130" s="81">
        <v>10.918424953562173</v>
      </c>
      <c r="D130" s="98"/>
      <c r="E130" s="98"/>
      <c r="F130" s="4"/>
      <c r="G130" s="28">
        <f t="shared" si="35"/>
        <v>-0.20011189529244036</v>
      </c>
      <c r="H130" s="28">
        <f t="shared" si="21"/>
        <v>11.118536848854614</v>
      </c>
      <c r="I130" s="21">
        <f t="shared" si="33"/>
        <v>10.242651442067508</v>
      </c>
      <c r="J130" s="28">
        <f t="shared" si="22"/>
        <v>10.042539546775068</v>
      </c>
      <c r="K130" s="28">
        <f t="shared" si="36"/>
        <v>0.87588540678710558</v>
      </c>
      <c r="L130" s="4"/>
      <c r="M130" s="4"/>
      <c r="N130" s="28">
        <f t="shared" si="24"/>
        <v>0.87588540678710558</v>
      </c>
      <c r="O130" s="28">
        <f t="shared" si="25"/>
        <v>0.87588540678710558</v>
      </c>
      <c r="P130" s="28">
        <f t="shared" si="34"/>
        <v>8.0220856992871035</v>
      </c>
      <c r="Q130" s="28">
        <f t="shared" si="26"/>
        <v>0.76717524582261343</v>
      </c>
    </row>
    <row r="131" spans="1:17" ht="15.75" x14ac:dyDescent="0.25">
      <c r="A131" s="74">
        <v>7</v>
      </c>
      <c r="B131" s="74">
        <v>127</v>
      </c>
      <c r="C131" s="81">
        <v>11.559921736556364</v>
      </c>
      <c r="D131" s="98"/>
      <c r="E131" s="98"/>
      <c r="F131" s="4"/>
      <c r="G131" s="28">
        <f t="shared" si="35"/>
        <v>0.1836990991960169</v>
      </c>
      <c r="H131" s="28">
        <f t="shared" si="21"/>
        <v>11.376222637360346</v>
      </c>
      <c r="I131" s="21">
        <f t="shared" si="33"/>
        <v>10.203202764387907</v>
      </c>
      <c r="J131" s="28">
        <f t="shared" si="22"/>
        <v>10.386901863583924</v>
      </c>
      <c r="K131" s="28">
        <f t="shared" si="36"/>
        <v>1.1730198729724393</v>
      </c>
      <c r="L131" s="4"/>
      <c r="M131" s="4"/>
      <c r="N131" s="28">
        <f t="shared" si="24"/>
        <v>1.1730198729724393</v>
      </c>
      <c r="O131" s="28">
        <f t="shared" si="25"/>
        <v>1.1730198729724393</v>
      </c>
      <c r="P131" s="28">
        <f t="shared" si="34"/>
        <v>10.147299434242324</v>
      </c>
      <c r="Q131" s="28">
        <f t="shared" si="26"/>
        <v>1.3759756223882775</v>
      </c>
    </row>
    <row r="132" spans="1:17" ht="15.75" x14ac:dyDescent="0.25">
      <c r="A132" s="74">
        <v>8</v>
      </c>
      <c r="B132" s="74">
        <v>128</v>
      </c>
      <c r="C132" s="81">
        <v>10.075956565300984</v>
      </c>
      <c r="D132" s="98"/>
      <c r="E132" s="98"/>
      <c r="F132" s="4"/>
      <c r="G132" s="28">
        <f t="shared" si="35"/>
        <v>1.2503126938387061E-3</v>
      </c>
      <c r="H132" s="28">
        <f t="shared" si="21"/>
        <v>10.074706252607145</v>
      </c>
      <c r="I132" s="21">
        <f t="shared" si="33"/>
        <v>10.163754086708305</v>
      </c>
      <c r="J132" s="28">
        <f t="shared" si="22"/>
        <v>10.165004399402145</v>
      </c>
      <c r="K132" s="28">
        <f t="shared" si="36"/>
        <v>-8.9047834101160461E-2</v>
      </c>
      <c r="L132" s="4"/>
      <c r="M132" s="4"/>
      <c r="N132" s="28">
        <f t="shared" si="24"/>
        <v>-8.9047834101160461E-2</v>
      </c>
      <c r="O132" s="28">
        <f t="shared" si="25"/>
        <v>8.9047834101160461E-2</v>
      </c>
      <c r="P132" s="28">
        <f t="shared" si="34"/>
        <v>0.88376556135442674</v>
      </c>
      <c r="Q132" s="28">
        <f t="shared" si="26"/>
        <v>7.9295167581077963E-3</v>
      </c>
    </row>
    <row r="133" spans="1:17" ht="15.75" x14ac:dyDescent="0.25">
      <c r="A133" s="74">
        <v>9</v>
      </c>
      <c r="B133" s="74">
        <v>129</v>
      </c>
      <c r="C133" s="81">
        <v>9.7186952145371901</v>
      </c>
      <c r="D133" s="98"/>
      <c r="E133" s="98"/>
      <c r="F133" s="4"/>
      <c r="G133" s="28">
        <f t="shared" si="35"/>
        <v>-0.24349145364150276</v>
      </c>
      <c r="H133" s="28">
        <f t="shared" si="21"/>
        <v>9.9621866681786937</v>
      </c>
      <c r="I133" s="21">
        <f t="shared" si="33"/>
        <v>10.124305409028702</v>
      </c>
      <c r="J133" s="28">
        <f t="shared" si="22"/>
        <v>9.8808139553871985</v>
      </c>
      <c r="K133" s="28">
        <f t="shared" si="36"/>
        <v>-0.16211874085000844</v>
      </c>
      <c r="L133" s="4"/>
      <c r="M133" s="4"/>
      <c r="N133" s="28">
        <f t="shared" si="24"/>
        <v>-0.16211874085000844</v>
      </c>
      <c r="O133" s="28">
        <f t="shared" si="25"/>
        <v>0.16211874085000844</v>
      </c>
      <c r="P133" s="28">
        <f t="shared" si="34"/>
        <v>1.6681122030405049</v>
      </c>
      <c r="Q133" s="28">
        <f t="shared" si="26"/>
        <v>2.6282486134792196E-2</v>
      </c>
    </row>
    <row r="134" spans="1:17" ht="15.75" x14ac:dyDescent="0.25">
      <c r="A134" s="74">
        <v>10</v>
      </c>
      <c r="B134" s="74">
        <v>130</v>
      </c>
      <c r="C134" s="81">
        <v>9.0106226160145511</v>
      </c>
      <c r="D134" s="98"/>
      <c r="E134" s="98"/>
      <c r="F134" s="4"/>
      <c r="G134" s="28">
        <f t="shared" si="35"/>
        <v>-0.83371332503083984</v>
      </c>
      <c r="H134" s="28">
        <f t="shared" ref="H134:H136" si="37">C134-G134</f>
        <v>9.8443359410453901</v>
      </c>
      <c r="I134" s="21">
        <f t="shared" si="33"/>
        <v>10.084856731349101</v>
      </c>
      <c r="J134" s="28">
        <f t="shared" ref="J134:J136" si="38">I134+G134</f>
        <v>9.2511434063182616</v>
      </c>
      <c r="K134" s="28">
        <f t="shared" si="36"/>
        <v>-0.24052079030371054</v>
      </c>
      <c r="L134" s="4"/>
      <c r="M134" s="4"/>
      <c r="N134" s="28">
        <f t="shared" ref="N134:N135" si="39">C134-J134</f>
        <v>-0.24052079030371054</v>
      </c>
      <c r="O134" s="28">
        <f t="shared" ref="O134:O136" si="40">ABS((N134))</f>
        <v>0.24052079030371054</v>
      </c>
      <c r="P134" s="28">
        <f t="shared" si="34"/>
        <v>2.6693026725615354</v>
      </c>
      <c r="Q134" s="28">
        <f t="shared" ref="Q134:Q136" si="41">N134^2</f>
        <v>5.78502505683215E-2</v>
      </c>
    </row>
    <row r="135" spans="1:17" ht="15.75" x14ac:dyDescent="0.25">
      <c r="A135" s="74">
        <v>11</v>
      </c>
      <c r="B135" s="74">
        <v>131</v>
      </c>
      <c r="C135" s="81">
        <v>9.2371220332764032</v>
      </c>
      <c r="D135" s="98"/>
      <c r="E135" s="98"/>
      <c r="F135" s="4"/>
      <c r="G135" s="28">
        <f t="shared" si="35"/>
        <v>-1.1064748361133647</v>
      </c>
      <c r="H135" s="28">
        <f t="shared" si="37"/>
        <v>10.343596869389767</v>
      </c>
      <c r="I135" s="21">
        <f t="shared" si="33"/>
        <v>10.045408053669497</v>
      </c>
      <c r="J135" s="28">
        <f t="shared" si="38"/>
        <v>8.9389332175561336</v>
      </c>
      <c r="K135" s="28">
        <f t="shared" si="36"/>
        <v>0.29818881572026967</v>
      </c>
      <c r="L135" s="4"/>
      <c r="M135" s="4"/>
      <c r="N135" s="28">
        <f t="shared" si="39"/>
        <v>0.29818881572026967</v>
      </c>
      <c r="O135" s="28">
        <f t="shared" si="40"/>
        <v>0.29818881572026967</v>
      </c>
      <c r="P135" s="28">
        <f t="shared" si="34"/>
        <v>3.2281571537764155</v>
      </c>
      <c r="Q135" s="28">
        <f t="shared" si="41"/>
        <v>8.8916569820656946E-2</v>
      </c>
    </row>
    <row r="136" spans="1:17" ht="15.75" x14ac:dyDescent="0.25">
      <c r="A136" s="74">
        <v>12</v>
      </c>
      <c r="B136" s="77">
        <v>132</v>
      </c>
      <c r="C136" s="81">
        <v>9.7731198388180438</v>
      </c>
      <c r="D136" s="99"/>
      <c r="E136" s="99"/>
      <c r="F136" s="64"/>
      <c r="G136" s="28">
        <f t="shared" si="35"/>
        <v>-0.86089669372323163</v>
      </c>
      <c r="H136" s="28">
        <f t="shared" si="37"/>
        <v>10.634016532541276</v>
      </c>
      <c r="I136" s="21">
        <f t="shared" si="33"/>
        <v>10.005959375989896</v>
      </c>
      <c r="J136" s="28">
        <f t="shared" si="38"/>
        <v>9.1450626822666639</v>
      </c>
      <c r="K136" s="28">
        <f t="shared" si="36"/>
        <v>0.62805715655137995</v>
      </c>
      <c r="L136" s="64"/>
      <c r="M136" s="64"/>
      <c r="N136" s="78">
        <f>C136-J136</f>
        <v>0.62805715655137995</v>
      </c>
      <c r="O136" s="78">
        <f t="shared" si="40"/>
        <v>0.62805715655137995</v>
      </c>
      <c r="P136" s="78">
        <f t="shared" si="34"/>
        <v>6.4263732248200576</v>
      </c>
      <c r="Q136" s="78">
        <f t="shared" si="41"/>
        <v>0.39445579189540458</v>
      </c>
    </row>
    <row r="137" spans="1:17" x14ac:dyDescent="0.25">
      <c r="B137" s="38" t="s">
        <v>93</v>
      </c>
      <c r="C137" s="39">
        <f>AVERAGE(C5:C124)</f>
        <v>12.82653983008144</v>
      </c>
      <c r="J137">
        <f>AVERAGE(J5:J124)</f>
        <v>12.826539830081446</v>
      </c>
    </row>
    <row r="138" spans="1:17" x14ac:dyDescent="0.25">
      <c r="C138" s="39">
        <f>AVERAGE(C125:C136)</f>
        <v>10.829579300502489</v>
      </c>
    </row>
    <row r="139" spans="1:17" x14ac:dyDescent="0.25">
      <c r="B139" s="38" t="s">
        <v>94</v>
      </c>
      <c r="C139" s="39">
        <f>MAX(C5:C124)</f>
        <v>17.851860407553673</v>
      </c>
      <c r="D139">
        <f>MAX(D5:D124)</f>
        <v>15.519542204425136</v>
      </c>
      <c r="E139">
        <f t="shared" ref="E139:N139" si="42">MAX(E5:E124)</f>
        <v>15.445356520974272</v>
      </c>
      <c r="F139">
        <f t="shared" si="42"/>
        <v>2.8479037734211605</v>
      </c>
      <c r="G139">
        <f t="shared" si="42"/>
        <v>2.0638627450276057</v>
      </c>
      <c r="H139">
        <f t="shared" si="42"/>
        <v>16.402481009080578</v>
      </c>
      <c r="I139">
        <f t="shared" si="42"/>
        <v>15.173736152017762</v>
      </c>
      <c r="J139">
        <f t="shared" si="42"/>
        <v>17.237598897045366</v>
      </c>
      <c r="K139">
        <f t="shared" si="42"/>
        <v>2.1360644436936624</v>
      </c>
      <c r="L139">
        <f t="shared" si="42"/>
        <v>1.5083056778967088</v>
      </c>
      <c r="M139">
        <f t="shared" si="42"/>
        <v>0.98894993088292904</v>
      </c>
      <c r="N139">
        <f t="shared" si="42"/>
        <v>2.1360644436936624</v>
      </c>
    </row>
    <row r="140" spans="1:17" x14ac:dyDescent="0.25">
      <c r="B140" s="38" t="s">
        <v>95</v>
      </c>
      <c r="C140" s="39">
        <f>MIN(C5:C124)</f>
        <v>9.4056540032941136</v>
      </c>
      <c r="D140">
        <f t="shared" ref="D140:N140" si="43">MIN(D5:D124)</f>
        <v>10.960238482611137</v>
      </c>
      <c r="E140">
        <f t="shared" si="43"/>
        <v>10.961544168640147</v>
      </c>
      <c r="F140">
        <f t="shared" si="43"/>
        <v>-2.1187160915402661</v>
      </c>
      <c r="G140">
        <f t="shared" si="43"/>
        <v>-1.1064748361133647</v>
      </c>
      <c r="H140">
        <f t="shared" si="43"/>
        <v>10.512128839407477</v>
      </c>
      <c r="I140">
        <f t="shared" si="43"/>
        <v>10.479343508145121</v>
      </c>
      <c r="J140">
        <f t="shared" si="43"/>
        <v>9.4123173497113584</v>
      </c>
      <c r="K140">
        <f t="shared" si="43"/>
        <v>-2.1354074123800473</v>
      </c>
      <c r="L140">
        <f t="shared" si="43"/>
        <v>-1.8008860603969854</v>
      </c>
      <c r="M140">
        <f t="shared" si="43"/>
        <v>-1.2229640830036268</v>
      </c>
      <c r="N140">
        <f t="shared" si="43"/>
        <v>-2.1354074123800473</v>
      </c>
    </row>
    <row r="141" spans="1:17" x14ac:dyDescent="0.25">
      <c r="N141" s="16"/>
      <c r="O141" s="16" t="s">
        <v>84</v>
      </c>
      <c r="P141" s="16" t="s">
        <v>85</v>
      </c>
      <c r="Q141" s="19" t="s">
        <v>84</v>
      </c>
    </row>
    <row r="142" spans="1:17" x14ac:dyDescent="0.25">
      <c r="B142" s="100" t="s">
        <v>101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20" t="s">
        <v>84</v>
      </c>
      <c r="O142" s="20" t="s">
        <v>86</v>
      </c>
      <c r="P142" s="20" t="s">
        <v>87</v>
      </c>
      <c r="Q142" s="20" t="s">
        <v>88</v>
      </c>
    </row>
    <row r="143" spans="1:17" x14ac:dyDescent="0.25">
      <c r="B143" s="102" t="s">
        <v>96</v>
      </c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18" t="s">
        <v>89</v>
      </c>
      <c r="O143" s="18" t="s">
        <v>90</v>
      </c>
      <c r="P143" s="18" t="s">
        <v>91</v>
      </c>
      <c r="Q143" s="18" t="s">
        <v>138</v>
      </c>
    </row>
    <row r="144" spans="1:17" x14ac:dyDescent="0.25">
      <c r="B144" s="102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18"/>
      <c r="O144" s="18"/>
      <c r="P144" s="18"/>
      <c r="Q144" s="18"/>
    </row>
    <row r="145" spans="1:17" x14ac:dyDescent="0.25">
      <c r="B145" s="101" t="s">
        <v>97</v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79">
        <f>SUM(N5:N124)</f>
        <v>-8.8817841970012523E-15</v>
      </c>
      <c r="O145" s="79">
        <f>SUM(O5:O124)</f>
        <v>95.778479226713216</v>
      </c>
      <c r="P145" s="79">
        <f>SUM(P5:P124)</f>
        <v>772.47786164591821</v>
      </c>
      <c r="Q145" s="145">
        <f>SUM(Q5:Q124)</f>
        <v>108.04873407961631</v>
      </c>
    </row>
    <row r="146" spans="1:17" x14ac:dyDescent="0.25">
      <c r="B146" s="101" t="s">
        <v>98</v>
      </c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79">
        <f>N145/$B$124</f>
        <v>-7.4014868308343765E-17</v>
      </c>
      <c r="O146" s="79">
        <f t="shared" ref="O146:P146" si="44">O145/$B$124</f>
        <v>0.79815399355594352</v>
      </c>
      <c r="P146" s="79">
        <f t="shared" si="44"/>
        <v>6.4373155137159852</v>
      </c>
      <c r="Q146" s="146">
        <f>Q145/$B$124</f>
        <v>0.90040611733013587</v>
      </c>
    </row>
    <row r="147" spans="1:17" x14ac:dyDescent="0.25">
      <c r="B147" s="102" t="s">
        <v>100</v>
      </c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79"/>
      <c r="O147" s="79"/>
      <c r="P147" s="79"/>
      <c r="Q147" s="145"/>
    </row>
    <row r="148" spans="1:17" x14ac:dyDescent="0.25">
      <c r="B148" s="101" t="s">
        <v>97</v>
      </c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79">
        <f>SUM(N125:N136)</f>
        <v>7.279826367297396</v>
      </c>
      <c r="O148" s="79">
        <f>SUM(O125:O136)</f>
        <v>8.2632010978071548</v>
      </c>
      <c r="P148" s="79">
        <f>SUM(P125:P136)</f>
        <v>73.009456833135715</v>
      </c>
      <c r="Q148" s="145">
        <f>SUM(Q125:Q136)</f>
        <v>7.6593383167325992</v>
      </c>
    </row>
    <row r="149" spans="1:17" x14ac:dyDescent="0.25">
      <c r="B149" s="70" t="s">
        <v>98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147">
        <f>N148/($B$136-$B$124)</f>
        <v>0.60665219727478303</v>
      </c>
      <c r="O149" s="147">
        <f t="shared" ref="O149:P149" si="45">O148/($B$136-$B$124)</f>
        <v>0.68860009148392953</v>
      </c>
      <c r="P149" s="147">
        <f t="shared" si="45"/>
        <v>6.0841214027613093</v>
      </c>
      <c r="Q149" s="148">
        <f>Q148/($B$136-$B$124)</f>
        <v>0.63827819306104994</v>
      </c>
    </row>
    <row r="151" spans="1:17" x14ac:dyDescent="0.25">
      <c r="A151" t="s">
        <v>50</v>
      </c>
      <c r="B151"/>
      <c r="C151"/>
    </row>
    <row r="152" spans="1:17" ht="15.75" thickBot="1" x14ac:dyDescent="0.3">
      <c r="B152"/>
      <c r="C152"/>
    </row>
    <row r="153" spans="1:17" x14ac:dyDescent="0.25">
      <c r="A153" s="14" t="s">
        <v>51</v>
      </c>
      <c r="B153" s="14"/>
      <c r="C153"/>
    </row>
    <row r="154" spans="1:17" x14ac:dyDescent="0.25">
      <c r="A154" s="11" t="s">
        <v>52</v>
      </c>
      <c r="B154" s="11">
        <v>0.73646614176902869</v>
      </c>
      <c r="C154"/>
    </row>
    <row r="155" spans="1:17" x14ac:dyDescent="0.25">
      <c r="A155" s="11" t="s">
        <v>53</v>
      </c>
      <c r="B155" s="11">
        <v>0.54238237797215905</v>
      </c>
      <c r="C155"/>
    </row>
    <row r="156" spans="1:17" x14ac:dyDescent="0.25">
      <c r="A156" s="11" t="s">
        <v>54</v>
      </c>
      <c r="B156" s="11">
        <v>0.53850426253124517</v>
      </c>
      <c r="C156"/>
    </row>
    <row r="157" spans="1:17" x14ac:dyDescent="0.25">
      <c r="A157" s="11" t="s">
        <v>55</v>
      </c>
      <c r="B157" s="11">
        <v>1.2657740767550436</v>
      </c>
      <c r="C157"/>
    </row>
    <row r="158" spans="1:17" ht="15.75" thickBot="1" x14ac:dyDescent="0.3">
      <c r="A158" s="12" t="s">
        <v>56</v>
      </c>
      <c r="B158" s="12">
        <v>120</v>
      </c>
      <c r="C158"/>
    </row>
    <row r="159" spans="1:17" x14ac:dyDescent="0.25">
      <c r="B159"/>
      <c r="C159"/>
    </row>
    <row r="160" spans="1:17" ht="15.75" thickBot="1" x14ac:dyDescent="0.3">
      <c r="A160" t="s">
        <v>57</v>
      </c>
      <c r="B160"/>
      <c r="C160"/>
    </row>
    <row r="161" spans="1:9" x14ac:dyDescent="0.25">
      <c r="A161" s="13"/>
      <c r="B161" s="13" t="s">
        <v>62</v>
      </c>
      <c r="C161" s="13" t="s">
        <v>63</v>
      </c>
      <c r="D161" s="13" t="s">
        <v>64</v>
      </c>
      <c r="E161" s="13" t="s">
        <v>65</v>
      </c>
      <c r="F161" s="13" t="s">
        <v>66</v>
      </c>
    </row>
    <row r="162" spans="1:9" x14ac:dyDescent="0.25">
      <c r="A162" s="11" t="s">
        <v>58</v>
      </c>
      <c r="B162" s="11">
        <v>1</v>
      </c>
      <c r="C162" s="11">
        <v>224.07697459464833</v>
      </c>
      <c r="D162" s="11">
        <v>224.07697459464833</v>
      </c>
      <c r="E162" s="11">
        <v>139.85720286973785</v>
      </c>
      <c r="F162" s="11">
        <v>9.216907909368039E-22</v>
      </c>
    </row>
    <row r="163" spans="1:9" x14ac:dyDescent="0.25">
      <c r="A163" s="11" t="s">
        <v>59</v>
      </c>
      <c r="B163" s="11">
        <v>118</v>
      </c>
      <c r="C163" s="11">
        <v>189.05771357943979</v>
      </c>
      <c r="D163" s="11">
        <v>1.6021840133850829</v>
      </c>
      <c r="E163" s="11"/>
      <c r="F163" s="11"/>
    </row>
    <row r="164" spans="1:9" ht="15.75" thickBot="1" x14ac:dyDescent="0.3">
      <c r="A164" s="12" t="s">
        <v>60</v>
      </c>
      <c r="B164" s="12">
        <v>119</v>
      </c>
      <c r="C164" s="12">
        <v>413.13468817408813</v>
      </c>
      <c r="D164" s="12"/>
      <c r="E164" s="12"/>
      <c r="F164" s="12"/>
    </row>
    <row r="165" spans="1:9" ht="15.75" thickBot="1" x14ac:dyDescent="0.3">
      <c r="B165"/>
      <c r="C165"/>
    </row>
    <row r="166" spans="1:9" x14ac:dyDescent="0.25">
      <c r="A166" s="13"/>
      <c r="B166" s="13" t="s">
        <v>67</v>
      </c>
      <c r="C166" s="13" t="s">
        <v>55</v>
      </c>
      <c r="D166" s="13" t="s">
        <v>68</v>
      </c>
      <c r="E166" s="13" t="s">
        <v>69</v>
      </c>
      <c r="F166" s="13" t="s">
        <v>70</v>
      </c>
      <c r="G166" s="13" t="s">
        <v>71</v>
      </c>
      <c r="H166" s="13" t="s">
        <v>72</v>
      </c>
      <c r="I166" s="13" t="s">
        <v>73</v>
      </c>
    </row>
    <row r="167" spans="1:9" x14ac:dyDescent="0.25">
      <c r="A167" s="11" t="s">
        <v>61</v>
      </c>
      <c r="B167" s="11">
        <v>15.213184829697363</v>
      </c>
      <c r="C167" s="11">
        <v>0.23254960834142163</v>
      </c>
      <c r="D167" s="11">
        <v>65.419094610393273</v>
      </c>
      <c r="E167" s="11">
        <v>1.4516387081655166E-94</v>
      </c>
      <c r="F167" s="11">
        <v>14.752673293719548</v>
      </c>
      <c r="G167" s="11">
        <v>15.673696365675179</v>
      </c>
      <c r="H167" s="11">
        <v>14.752673293719548</v>
      </c>
      <c r="I167" s="11">
        <v>15.673696365675179</v>
      </c>
    </row>
    <row r="168" spans="1:9" ht="15.75" thickBot="1" x14ac:dyDescent="0.3">
      <c r="A168" s="12" t="s">
        <v>13</v>
      </c>
      <c r="B168" s="12">
        <v>-3.9448677679602022E-2</v>
      </c>
      <c r="C168" s="12">
        <v>3.3357233971922423E-3</v>
      </c>
      <c r="D168" s="12">
        <v>-11.826123746593291</v>
      </c>
      <c r="E168" s="12">
        <v>9.2169079093683004E-22</v>
      </c>
      <c r="F168" s="12">
        <v>-4.6054318154312379E-2</v>
      </c>
      <c r="G168" s="12">
        <v>-3.2843037204891665E-2</v>
      </c>
      <c r="H168" s="12">
        <v>-4.6054318154312379E-2</v>
      </c>
      <c r="I168" s="12">
        <v>-3.2843037204891665E-2</v>
      </c>
    </row>
    <row r="169" spans="1:9" x14ac:dyDescent="0.25">
      <c r="B169"/>
      <c r="C169"/>
    </row>
    <row r="170" spans="1:9" x14ac:dyDescent="0.25">
      <c r="B170"/>
      <c r="C170"/>
    </row>
    <row r="171" spans="1:9" x14ac:dyDescent="0.25">
      <c r="B171"/>
      <c r="C171"/>
    </row>
    <row r="172" spans="1:9" x14ac:dyDescent="0.25">
      <c r="A172" t="s">
        <v>74</v>
      </c>
      <c r="B172"/>
      <c r="C172"/>
    </row>
    <row r="173" spans="1:9" ht="15.75" thickBot="1" x14ac:dyDescent="0.3">
      <c r="B173"/>
      <c r="C173"/>
    </row>
    <row r="174" spans="1:9" x14ac:dyDescent="0.25">
      <c r="A174" s="13" t="s">
        <v>75</v>
      </c>
      <c r="B174" s="13" t="s">
        <v>150</v>
      </c>
      <c r="C174" s="13" t="s">
        <v>59</v>
      </c>
    </row>
    <row r="175" spans="1:9" x14ac:dyDescent="0.25">
      <c r="A175" s="11">
        <v>1</v>
      </c>
      <c r="B175" s="11">
        <v>15.173736152017762</v>
      </c>
      <c r="C175" s="11">
        <v>1.5648151512356439</v>
      </c>
    </row>
    <row r="176" spans="1:9" x14ac:dyDescent="0.25">
      <c r="A176" s="11">
        <v>2</v>
      </c>
      <c r="B176" s="11">
        <v>15.134287474338159</v>
      </c>
      <c r="C176" s="11">
        <v>2.0186616739508381</v>
      </c>
    </row>
    <row r="177" spans="1:3" x14ac:dyDescent="0.25">
      <c r="A177" s="11">
        <v>3</v>
      </c>
      <c r="B177" s="11">
        <v>15.094838796658557</v>
      </c>
      <c r="C177" s="11">
        <v>0.84259177607806812</v>
      </c>
    </row>
    <row r="178" spans="1:3" x14ac:dyDescent="0.25">
      <c r="A178" s="11">
        <v>4</v>
      </c>
      <c r="B178" s="11">
        <v>15.055390118978956</v>
      </c>
      <c r="C178" s="11">
        <v>-0.50619112209090389</v>
      </c>
    </row>
    <row r="179" spans="1:3" x14ac:dyDescent="0.25">
      <c r="A179" s="11">
        <v>5</v>
      </c>
      <c r="B179" s="11">
        <v>15.015941441299352</v>
      </c>
      <c r="C179" s="11">
        <v>-0.77355784895667767</v>
      </c>
    </row>
    <row r="180" spans="1:3" x14ac:dyDescent="0.25">
      <c r="A180" s="11">
        <v>6</v>
      </c>
      <c r="B180" s="11">
        <v>14.976492763619751</v>
      </c>
      <c r="C180" s="11">
        <v>0.26219072999245618</v>
      </c>
    </row>
    <row r="181" spans="1:3" x14ac:dyDescent="0.25">
      <c r="A181" s="11">
        <v>7</v>
      </c>
      <c r="B181" s="11">
        <v>14.937044085940149</v>
      </c>
      <c r="C181" s="11">
        <v>0.19919417689966146</v>
      </c>
    </row>
    <row r="182" spans="1:3" x14ac:dyDescent="0.25">
      <c r="A182" s="11">
        <v>8</v>
      </c>
      <c r="B182" s="11">
        <v>14.897595408260548</v>
      </c>
      <c r="C182" s="11">
        <v>-0.38223509396889277</v>
      </c>
    </row>
    <row r="183" spans="1:3" x14ac:dyDescent="0.25">
      <c r="A183" s="11">
        <v>9</v>
      </c>
      <c r="B183" s="11">
        <v>14.858146730580945</v>
      </c>
      <c r="C183" s="11">
        <v>-0.62074072510215572</v>
      </c>
    </row>
    <row r="184" spans="1:3" x14ac:dyDescent="0.25">
      <c r="A184" s="11">
        <v>10</v>
      </c>
      <c r="B184" s="11">
        <v>14.818698052901343</v>
      </c>
      <c r="C184" s="11">
        <v>-0.39278271888227501</v>
      </c>
    </row>
    <row r="185" spans="1:3" x14ac:dyDescent="0.25">
      <c r="A185" s="11">
        <v>11</v>
      </c>
      <c r="B185" s="11">
        <v>14.779249375221742</v>
      </c>
      <c r="C185" s="11">
        <v>-1.1959011064550324</v>
      </c>
    </row>
    <row r="186" spans="1:3" x14ac:dyDescent="0.25">
      <c r="A186" s="11">
        <v>12</v>
      </c>
      <c r="B186" s="11">
        <v>14.739800697542139</v>
      </c>
      <c r="C186" s="11">
        <v>-1.039576493986166</v>
      </c>
    </row>
    <row r="187" spans="1:3" x14ac:dyDescent="0.25">
      <c r="A187" s="11">
        <v>13</v>
      </c>
      <c r="B187" s="11">
        <v>14.700352019862537</v>
      </c>
      <c r="C187" s="11">
        <v>3.1515083876911358</v>
      </c>
    </row>
    <row r="188" spans="1:3" x14ac:dyDescent="0.25">
      <c r="A188" s="11">
        <v>14</v>
      </c>
      <c r="B188" s="11">
        <v>14.660903342182936</v>
      </c>
      <c r="C188" s="11">
        <v>1.6270299232692498</v>
      </c>
    </row>
    <row r="189" spans="1:3" x14ac:dyDescent="0.25">
      <c r="A189" s="11">
        <v>15</v>
      </c>
      <c r="B189" s="11">
        <v>14.621454664503332</v>
      </c>
      <c r="C189" s="11">
        <v>0.24468371445361292</v>
      </c>
    </row>
    <row r="190" spans="1:3" x14ac:dyDescent="0.25">
      <c r="A190" s="11">
        <v>16</v>
      </c>
      <c r="B190" s="11">
        <v>14.582005986823731</v>
      </c>
      <c r="C190" s="11">
        <v>1.5613565910472325</v>
      </c>
    </row>
    <row r="191" spans="1:3" x14ac:dyDescent="0.25">
      <c r="A191" s="11">
        <v>17</v>
      </c>
      <c r="B191" s="11">
        <v>14.542557309144129</v>
      </c>
      <c r="C191" s="11">
        <v>-1.3499552558176475E-2</v>
      </c>
    </row>
    <row r="192" spans="1:3" x14ac:dyDescent="0.25">
      <c r="A192" s="11">
        <v>18</v>
      </c>
      <c r="B192" s="11">
        <v>14.503108631464526</v>
      </c>
      <c r="C192" s="11">
        <v>1.6960588241497927</v>
      </c>
    </row>
    <row r="193" spans="1:3" x14ac:dyDescent="0.25">
      <c r="A193" s="11">
        <v>19</v>
      </c>
      <c r="B193" s="11">
        <v>14.463659953784925</v>
      </c>
      <c r="C193" s="11">
        <v>0.95606669042519954</v>
      </c>
    </row>
    <row r="194" spans="1:3" x14ac:dyDescent="0.25">
      <c r="A194" s="11">
        <v>20</v>
      </c>
      <c r="B194" s="11">
        <v>14.424211276105323</v>
      </c>
      <c r="C194" s="11">
        <v>1.3443600618219396</v>
      </c>
    </row>
    <row r="195" spans="1:3" x14ac:dyDescent="0.25">
      <c r="A195" s="11">
        <v>21</v>
      </c>
      <c r="B195" s="11">
        <v>14.38476259842572</v>
      </c>
      <c r="C195" s="11">
        <v>0.14249812248223037</v>
      </c>
    </row>
    <row r="196" spans="1:3" x14ac:dyDescent="0.25">
      <c r="A196" s="11">
        <v>22</v>
      </c>
      <c r="B196" s="11">
        <v>14.345313920746118</v>
      </c>
      <c r="C196" s="11">
        <v>3.0433542225118515E-2</v>
      </c>
    </row>
    <row r="197" spans="1:3" x14ac:dyDescent="0.25">
      <c r="A197" s="11">
        <v>23</v>
      </c>
      <c r="B197" s="11">
        <v>14.305865243066517</v>
      </c>
      <c r="C197" s="11">
        <v>0.4182308866271427</v>
      </c>
    </row>
    <row r="198" spans="1:3" x14ac:dyDescent="0.25">
      <c r="A198" s="11">
        <v>24</v>
      </c>
      <c r="B198" s="11">
        <v>14.266416565386915</v>
      </c>
      <c r="C198" s="11">
        <v>1.2751677499704304</v>
      </c>
    </row>
    <row r="199" spans="1:3" x14ac:dyDescent="0.25">
      <c r="A199" s="11">
        <v>25</v>
      </c>
      <c r="B199" s="11">
        <v>14.226967887707312</v>
      </c>
      <c r="C199" s="11">
        <v>1.8444361170256354</v>
      </c>
    </row>
    <row r="200" spans="1:3" x14ac:dyDescent="0.25">
      <c r="A200" s="11">
        <v>26</v>
      </c>
      <c r="B200" s="11">
        <v>14.187519210027711</v>
      </c>
      <c r="C200" s="11">
        <v>1.9891150603391647</v>
      </c>
    </row>
    <row r="201" spans="1:3" x14ac:dyDescent="0.25">
      <c r="A201" s="11">
        <v>27</v>
      </c>
      <c r="B201" s="11">
        <v>14.148070532348109</v>
      </c>
      <c r="C201" s="11">
        <v>-1.2235876506105665</v>
      </c>
    </row>
    <row r="202" spans="1:3" x14ac:dyDescent="0.25">
      <c r="A202" s="11">
        <v>28</v>
      </c>
      <c r="B202" s="11">
        <v>14.108621854668506</v>
      </c>
      <c r="C202" s="11">
        <v>0.68269732980392206</v>
      </c>
    </row>
    <row r="203" spans="1:3" x14ac:dyDescent="0.25">
      <c r="A203" s="11">
        <v>29</v>
      </c>
      <c r="B203" s="11">
        <v>14.069173176988905</v>
      </c>
      <c r="C203" s="11">
        <v>-1.1769650506886187</v>
      </c>
    </row>
    <row r="204" spans="1:3" x14ac:dyDescent="0.25">
      <c r="A204" s="11">
        <v>30</v>
      </c>
      <c r="B204" s="11">
        <v>14.029724499309303</v>
      </c>
      <c r="C204" s="11">
        <v>3.744897611516862E-3</v>
      </c>
    </row>
    <row r="205" spans="1:3" x14ac:dyDescent="0.25">
      <c r="A205" s="11">
        <v>31</v>
      </c>
      <c r="B205" s="11">
        <v>13.9902758216297</v>
      </c>
      <c r="C205" s="11">
        <v>0.30393343729942224</v>
      </c>
    </row>
    <row r="206" spans="1:3" x14ac:dyDescent="0.25">
      <c r="A206" s="11">
        <v>32</v>
      </c>
      <c r="B206" s="11">
        <v>13.950827143950098</v>
      </c>
      <c r="C206" s="11">
        <v>0.62325352356658037</v>
      </c>
    </row>
    <row r="207" spans="1:3" x14ac:dyDescent="0.25">
      <c r="A207" s="11">
        <v>33</v>
      </c>
      <c r="B207" s="11">
        <v>13.911378466270497</v>
      </c>
      <c r="C207" s="11">
        <v>0.37073381720065512</v>
      </c>
    </row>
    <row r="208" spans="1:3" x14ac:dyDescent="0.25">
      <c r="A208" s="11">
        <v>34</v>
      </c>
      <c r="B208" s="11">
        <v>13.871929788590894</v>
      </c>
      <c r="C208" s="11">
        <v>-0.25933229357808152</v>
      </c>
    </row>
    <row r="209" spans="1:3" x14ac:dyDescent="0.25">
      <c r="A209" s="11">
        <v>35</v>
      </c>
      <c r="B209" s="11">
        <v>13.832481110911292</v>
      </c>
      <c r="C209" s="11">
        <v>-0.91630951199838329</v>
      </c>
    </row>
    <row r="210" spans="1:3" x14ac:dyDescent="0.25">
      <c r="A210" s="11">
        <v>36</v>
      </c>
      <c r="B210" s="11">
        <v>13.793032433231691</v>
      </c>
      <c r="C210" s="11">
        <v>-1.7022639904324581</v>
      </c>
    </row>
    <row r="211" spans="1:3" x14ac:dyDescent="0.25">
      <c r="A211" s="11">
        <v>37</v>
      </c>
      <c r="B211" s="11">
        <v>13.753583755552089</v>
      </c>
      <c r="C211" s="11">
        <v>3.245758254750875</v>
      </c>
    </row>
    <row r="212" spans="1:3" x14ac:dyDescent="0.25">
      <c r="A212" s="11">
        <v>38</v>
      </c>
      <c r="B212" s="11">
        <v>13.714135077872486</v>
      </c>
      <c r="C212" s="11">
        <v>1.9747341735006607</v>
      </c>
    </row>
    <row r="213" spans="1:3" x14ac:dyDescent="0.25">
      <c r="A213" s="11">
        <v>39</v>
      </c>
      <c r="B213" s="11">
        <v>13.674686400192885</v>
      </c>
      <c r="C213" s="11">
        <v>-5.6447288782417004E-2</v>
      </c>
    </row>
    <row r="214" spans="1:3" x14ac:dyDescent="0.25">
      <c r="A214" s="11">
        <v>40</v>
      </c>
      <c r="B214" s="11">
        <v>13.635237722513283</v>
      </c>
      <c r="C214" s="11">
        <v>1.0390080129008386</v>
      </c>
    </row>
    <row r="215" spans="1:3" x14ac:dyDescent="0.25">
      <c r="A215" s="11">
        <v>41</v>
      </c>
      <c r="B215" s="11">
        <v>13.59578904483368</v>
      </c>
      <c r="C215" s="11">
        <v>0.15622800616966614</v>
      </c>
    </row>
    <row r="216" spans="1:3" x14ac:dyDescent="0.25">
      <c r="A216" s="11">
        <v>42</v>
      </c>
      <c r="B216" s="11">
        <v>13.556340367154078</v>
      </c>
      <c r="C216" s="11">
        <v>0.43251324778109534</v>
      </c>
    </row>
    <row r="217" spans="1:3" x14ac:dyDescent="0.25">
      <c r="A217" s="11">
        <v>43</v>
      </c>
      <c r="B217" s="11">
        <v>13.516891689474477</v>
      </c>
      <c r="C217" s="11">
        <v>-0.57117778754439641</v>
      </c>
    </row>
    <row r="218" spans="1:3" x14ac:dyDescent="0.25">
      <c r="A218" s="11">
        <v>44</v>
      </c>
      <c r="B218" s="11">
        <v>13.477443011794874</v>
      </c>
      <c r="C218" s="11">
        <v>-0.40029543128158807</v>
      </c>
    </row>
    <row r="219" spans="1:3" x14ac:dyDescent="0.25">
      <c r="A219" s="11">
        <v>45</v>
      </c>
      <c r="B219" s="11">
        <v>13.437994334115272</v>
      </c>
      <c r="C219" s="11">
        <v>-0.92485717262163014</v>
      </c>
    </row>
    <row r="220" spans="1:3" x14ac:dyDescent="0.25">
      <c r="A220" s="11">
        <v>46</v>
      </c>
      <c r="B220" s="11">
        <v>13.398545656435671</v>
      </c>
      <c r="C220" s="11">
        <v>-0.80491897912858512</v>
      </c>
    </row>
    <row r="221" spans="1:3" x14ac:dyDescent="0.25">
      <c r="A221" s="11">
        <v>47</v>
      </c>
      <c r="B221" s="11">
        <v>13.359096978756067</v>
      </c>
      <c r="C221" s="11">
        <v>-1.586324631194417</v>
      </c>
    </row>
    <row r="222" spans="1:3" x14ac:dyDescent="0.25">
      <c r="A222" s="11">
        <v>48</v>
      </c>
      <c r="B222" s="11">
        <v>13.319648301076466</v>
      </c>
      <c r="C222" s="11">
        <v>-1.2479827818211806</v>
      </c>
    </row>
    <row r="223" spans="1:3" x14ac:dyDescent="0.25">
      <c r="A223" s="11">
        <v>49</v>
      </c>
      <c r="B223" s="11">
        <v>13.280199623396864</v>
      </c>
      <c r="C223" s="11">
        <v>-6.4602387164601538E-2</v>
      </c>
    </row>
    <row r="224" spans="1:3" x14ac:dyDescent="0.25">
      <c r="A224" s="11">
        <v>50</v>
      </c>
      <c r="B224" s="11">
        <v>13.240750945717263</v>
      </c>
      <c r="C224" s="11">
        <v>0.98742328493590392</v>
      </c>
    </row>
    <row r="225" spans="1:3" x14ac:dyDescent="0.25">
      <c r="A225" s="11">
        <v>51</v>
      </c>
      <c r="B225" s="11">
        <v>13.20130226803766</v>
      </c>
      <c r="C225" s="11">
        <v>-0.25302733354855356</v>
      </c>
    </row>
    <row r="226" spans="1:3" x14ac:dyDescent="0.25">
      <c r="A226" s="11">
        <v>52</v>
      </c>
      <c r="B226" s="11">
        <v>13.161853590358058</v>
      </c>
      <c r="C226" s="11">
        <v>-1.1003274719093756</v>
      </c>
    </row>
    <row r="227" spans="1:3" x14ac:dyDescent="0.25">
      <c r="A227" s="11">
        <v>53</v>
      </c>
      <c r="B227" s="11">
        <v>13.122404912678457</v>
      </c>
      <c r="C227" s="11">
        <v>-0.81595707062874467</v>
      </c>
    </row>
    <row r="228" spans="1:3" x14ac:dyDescent="0.25">
      <c r="A228" s="11">
        <v>54</v>
      </c>
      <c r="B228" s="11">
        <v>13.082956234998854</v>
      </c>
      <c r="C228" s="11">
        <v>-1.5568167133722888</v>
      </c>
    </row>
    <row r="229" spans="1:3" x14ac:dyDescent="0.25">
      <c r="A229" s="11">
        <v>55</v>
      </c>
      <c r="B229" s="11">
        <v>13.043507557319252</v>
      </c>
      <c r="C229" s="11">
        <v>-1.045535587041412</v>
      </c>
    </row>
    <row r="230" spans="1:3" x14ac:dyDescent="0.25">
      <c r="A230" s="11">
        <v>56</v>
      </c>
      <c r="B230" s="11">
        <v>13.004058879639651</v>
      </c>
      <c r="C230" s="11">
        <v>-1.2498773854816427</v>
      </c>
    </row>
    <row r="231" spans="1:3" x14ac:dyDescent="0.25">
      <c r="A231" s="11">
        <v>57</v>
      </c>
      <c r="B231" s="11">
        <v>12.964610201960049</v>
      </c>
      <c r="C231" s="11">
        <v>-1.7912883648027051</v>
      </c>
    </row>
    <row r="232" spans="1:3" x14ac:dyDescent="0.25">
      <c r="A232" s="11">
        <v>58</v>
      </c>
      <c r="B232" s="11">
        <v>12.925161524280446</v>
      </c>
      <c r="C232" s="11">
        <v>-2.9691207374108863</v>
      </c>
    </row>
    <row r="233" spans="1:3" x14ac:dyDescent="0.25">
      <c r="A233" s="11">
        <v>59</v>
      </c>
      <c r="B233" s="11">
        <v>12.885712846600844</v>
      </c>
      <c r="C233" s="11">
        <v>-2.722495987680345</v>
      </c>
    </row>
    <row r="234" spans="1:3" x14ac:dyDescent="0.25">
      <c r="A234" s="11">
        <v>60</v>
      </c>
      <c r="B234" s="11">
        <v>12.846264168921241</v>
      </c>
      <c r="C234" s="11">
        <v>-2.5121263109671617</v>
      </c>
    </row>
    <row r="235" spans="1:3" x14ac:dyDescent="0.25">
      <c r="A235" s="11">
        <v>61</v>
      </c>
      <c r="B235" s="11">
        <v>12.80681549124164</v>
      </c>
      <c r="C235" s="11">
        <v>0.61571101141848139</v>
      </c>
    </row>
    <row r="236" spans="1:3" x14ac:dyDescent="0.25">
      <c r="A236" s="11">
        <v>62</v>
      </c>
      <c r="B236" s="11">
        <v>12.767366813562038</v>
      </c>
      <c r="C236" s="11">
        <v>0.23181137911938876</v>
      </c>
    </row>
    <row r="237" spans="1:3" x14ac:dyDescent="0.25">
      <c r="A237" s="11">
        <v>63</v>
      </c>
      <c r="B237" s="11">
        <v>12.727918135882437</v>
      </c>
      <c r="C237" s="11">
        <v>-1.3800278320859185</v>
      </c>
    </row>
    <row r="238" spans="1:3" x14ac:dyDescent="0.25">
      <c r="A238" s="11">
        <v>64</v>
      </c>
      <c r="B238" s="11">
        <v>12.688469458202833</v>
      </c>
      <c r="C238" s="11">
        <v>-0.67831237345335005</v>
      </c>
    </row>
    <row r="239" spans="1:3" x14ac:dyDescent="0.25">
      <c r="A239" s="11">
        <v>65</v>
      </c>
      <c r="B239" s="11">
        <v>12.649020780523232</v>
      </c>
      <c r="C239" s="11">
        <v>-0.76794171279053813</v>
      </c>
    </row>
    <row r="240" spans="1:3" x14ac:dyDescent="0.25">
      <c r="A240" s="11">
        <v>66</v>
      </c>
      <c r="B240" s="11">
        <v>12.609572102843631</v>
      </c>
      <c r="C240" s="11">
        <v>-2.0648308457972746</v>
      </c>
    </row>
    <row r="241" spans="1:3" x14ac:dyDescent="0.25">
      <c r="A241" s="11">
        <v>67</v>
      </c>
      <c r="B241" s="11">
        <v>12.570123425164027</v>
      </c>
      <c r="C241" s="11">
        <v>-0.18363144615366522</v>
      </c>
    </row>
    <row r="242" spans="1:3" x14ac:dyDescent="0.25">
      <c r="A242" s="11">
        <v>68</v>
      </c>
      <c r="B242" s="11">
        <v>12.530674747484426</v>
      </c>
      <c r="C242" s="11">
        <v>0.26520938390404503</v>
      </c>
    </row>
    <row r="243" spans="1:3" x14ac:dyDescent="0.25">
      <c r="A243" s="11">
        <v>69</v>
      </c>
      <c r="B243" s="11">
        <v>12.491226069804824</v>
      </c>
      <c r="C243" s="11">
        <v>0.41427266393827722</v>
      </c>
    </row>
    <row r="244" spans="1:3" x14ac:dyDescent="0.25">
      <c r="A244" s="11">
        <v>70</v>
      </c>
      <c r="B244" s="11">
        <v>12.451777392125223</v>
      </c>
      <c r="C244" s="11">
        <v>-1.0968908675029567</v>
      </c>
    </row>
    <row r="245" spans="1:3" x14ac:dyDescent="0.25">
      <c r="A245" s="11">
        <v>71</v>
      </c>
      <c r="B245" s="11">
        <v>12.41232871444562</v>
      </c>
      <c r="C245" s="11">
        <v>-1.481617419428737</v>
      </c>
    </row>
    <row r="246" spans="1:3" x14ac:dyDescent="0.25">
      <c r="A246" s="11">
        <v>72</v>
      </c>
      <c r="B246" s="11">
        <v>12.372880036766018</v>
      </c>
      <c r="C246" s="11">
        <v>-0.58772264782125028</v>
      </c>
    </row>
    <row r="247" spans="1:3" x14ac:dyDescent="0.25">
      <c r="A247" s="11">
        <v>73</v>
      </c>
      <c r="B247" s="11">
        <v>12.333431359086415</v>
      </c>
      <c r="C247" s="11">
        <v>1.5495845849980281</v>
      </c>
    </row>
    <row r="248" spans="1:3" x14ac:dyDescent="0.25">
      <c r="A248" s="11">
        <v>74</v>
      </c>
      <c r="B248" s="11">
        <v>12.293982681406813</v>
      </c>
      <c r="C248" s="11">
        <v>0.5507990325604375</v>
      </c>
    </row>
    <row r="249" spans="1:3" x14ac:dyDescent="0.25">
      <c r="A249" s="11">
        <v>75</v>
      </c>
      <c r="B249" s="11">
        <v>12.254534003727212</v>
      </c>
      <c r="C249" s="11">
        <v>-0.3123751555891694</v>
      </c>
    </row>
    <row r="250" spans="1:3" x14ac:dyDescent="0.25">
      <c r="A250" s="11">
        <v>76</v>
      </c>
      <c r="B250" s="11">
        <v>12.21508532604761</v>
      </c>
      <c r="C250" s="11">
        <v>-1.3216820943249292</v>
      </c>
    </row>
    <row r="251" spans="1:3" x14ac:dyDescent="0.25">
      <c r="A251" s="11">
        <v>77</v>
      </c>
      <c r="B251" s="11">
        <v>12.175636648368007</v>
      </c>
      <c r="C251" s="11">
        <v>-0.65299443120704481</v>
      </c>
    </row>
    <row r="252" spans="1:3" x14ac:dyDescent="0.25">
      <c r="A252" s="11">
        <v>78</v>
      </c>
      <c r="B252" s="11">
        <v>12.136187970688406</v>
      </c>
      <c r="C252" s="11">
        <v>-0.97403055292369167</v>
      </c>
    </row>
    <row r="253" spans="1:3" x14ac:dyDescent="0.25">
      <c r="A253" s="11">
        <v>79</v>
      </c>
      <c r="B253" s="11">
        <v>12.096739293008802</v>
      </c>
      <c r="C253" s="11">
        <v>-0.93993419899629949</v>
      </c>
    </row>
    <row r="254" spans="1:3" x14ac:dyDescent="0.25">
      <c r="A254" s="11">
        <v>80</v>
      </c>
      <c r="B254" s="11">
        <v>12.057290615329201</v>
      </c>
      <c r="C254" s="11">
        <v>-1.3347328190767396</v>
      </c>
    </row>
    <row r="255" spans="1:3" x14ac:dyDescent="0.25">
      <c r="A255" s="11">
        <v>81</v>
      </c>
      <c r="B255" s="11">
        <v>12.0178419376496</v>
      </c>
      <c r="C255" s="11">
        <v>-1.1945375563389824</v>
      </c>
    </row>
    <row r="256" spans="1:3" x14ac:dyDescent="0.25">
      <c r="A256" s="11">
        <v>82</v>
      </c>
      <c r="B256" s="11">
        <v>11.978393259969998</v>
      </c>
      <c r="C256" s="11">
        <v>-1.9141888726693708</v>
      </c>
    </row>
    <row r="257" spans="1:3" x14ac:dyDescent="0.25">
      <c r="A257" s="11">
        <v>83</v>
      </c>
      <c r="B257" s="11">
        <v>11.938944582290397</v>
      </c>
      <c r="C257" s="11">
        <v>-2.533290578996283</v>
      </c>
    </row>
    <row r="258" spans="1:3" x14ac:dyDescent="0.25">
      <c r="A258" s="11">
        <v>84</v>
      </c>
      <c r="B258" s="11">
        <v>11.899495904610793</v>
      </c>
      <c r="C258" s="11">
        <v>-2.0092579657116865</v>
      </c>
    </row>
    <row r="259" spans="1:3" x14ac:dyDescent="0.25">
      <c r="A259" s="11">
        <v>85</v>
      </c>
      <c r="B259" s="11">
        <v>11.860047226931192</v>
      </c>
      <c r="C259" s="11">
        <v>1.2499662556840541</v>
      </c>
    </row>
    <row r="260" spans="1:3" x14ac:dyDescent="0.25">
      <c r="A260" s="11">
        <v>86</v>
      </c>
      <c r="B260" s="11">
        <v>11.820598549251589</v>
      </c>
      <c r="C260" s="11">
        <v>0.17706115246651954</v>
      </c>
    </row>
    <row r="261" spans="1:3" x14ac:dyDescent="0.25">
      <c r="A261" s="11">
        <v>87</v>
      </c>
      <c r="B261" s="11">
        <v>11.781149871571987</v>
      </c>
      <c r="C261" s="11">
        <v>-0.5547087362073313</v>
      </c>
    </row>
    <row r="262" spans="1:3" x14ac:dyDescent="0.25">
      <c r="A262" s="11">
        <v>88</v>
      </c>
      <c r="B262" s="11">
        <v>11.741701193892386</v>
      </c>
      <c r="C262" s="11">
        <v>-0.60878138513393232</v>
      </c>
    </row>
    <row r="263" spans="1:3" x14ac:dyDescent="0.25">
      <c r="A263" s="11">
        <v>89</v>
      </c>
      <c r="B263" s="11">
        <v>11.702252516212784</v>
      </c>
      <c r="C263" s="11">
        <v>-0.87134587216974069</v>
      </c>
    </row>
    <row r="264" spans="1:3" x14ac:dyDescent="0.25">
      <c r="A264" s="11">
        <v>90</v>
      </c>
      <c r="B264" s="11">
        <v>11.662803838533181</v>
      </c>
      <c r="C264" s="11">
        <v>-0.46930995607223558</v>
      </c>
    </row>
    <row r="265" spans="1:3" x14ac:dyDescent="0.25">
      <c r="A265" s="11">
        <v>91</v>
      </c>
      <c r="B265" s="11">
        <v>11.623355160853579</v>
      </c>
      <c r="C265" s="11">
        <v>0.46520202621895557</v>
      </c>
    </row>
    <row r="266" spans="1:3" x14ac:dyDescent="0.25">
      <c r="A266" s="11">
        <v>92</v>
      </c>
      <c r="B266" s="11">
        <v>11.583906483173976</v>
      </c>
      <c r="C266" s="11">
        <v>-0.38102331884982021</v>
      </c>
    </row>
    <row r="267" spans="1:3" x14ac:dyDescent="0.25">
      <c r="A267" s="11">
        <v>93</v>
      </c>
      <c r="B267" s="11">
        <v>11.544457805494375</v>
      </c>
      <c r="C267" s="11">
        <v>-0.59036357152332641</v>
      </c>
    </row>
    <row r="268" spans="1:3" x14ac:dyDescent="0.25">
      <c r="A268" s="11">
        <v>94</v>
      </c>
      <c r="B268" s="11">
        <v>11.505009127814773</v>
      </c>
      <c r="C268" s="11">
        <v>-1.3820715725462023</v>
      </c>
    </row>
    <row r="269" spans="1:3" x14ac:dyDescent="0.25">
      <c r="A269" s="11">
        <v>95</v>
      </c>
      <c r="B269" s="11">
        <v>11.465560450135172</v>
      </c>
      <c r="C269" s="11">
        <v>-0.66552629870873403</v>
      </c>
    </row>
    <row r="270" spans="1:3" x14ac:dyDescent="0.25">
      <c r="A270" s="11">
        <v>96</v>
      </c>
      <c r="B270" s="11">
        <v>11.42611177245557</v>
      </c>
      <c r="C270" s="11">
        <v>-0.81844597310182188</v>
      </c>
    </row>
    <row r="271" spans="1:3" x14ac:dyDescent="0.25">
      <c r="A271" s="11">
        <v>97</v>
      </c>
      <c r="B271" s="11">
        <v>11.386663094775967</v>
      </c>
      <c r="C271" s="11">
        <v>2.8396855544094795</v>
      </c>
    </row>
    <row r="272" spans="1:3" x14ac:dyDescent="0.25">
      <c r="A272" s="11">
        <v>98</v>
      </c>
      <c r="B272" s="11">
        <v>11.347214417096366</v>
      </c>
      <c r="C272" s="11">
        <v>1.1364034377328913</v>
      </c>
    </row>
    <row r="273" spans="1:3" x14ac:dyDescent="0.25">
      <c r="A273" s="11">
        <v>99</v>
      </c>
      <c r="B273" s="11">
        <v>11.307765739416762</v>
      </c>
      <c r="C273" s="11">
        <v>0.67191285897085073</v>
      </c>
    </row>
    <row r="274" spans="1:3" x14ac:dyDescent="0.25">
      <c r="A274" s="11">
        <v>100</v>
      </c>
      <c r="B274" s="11">
        <v>11.268317061737161</v>
      </c>
      <c r="C274" s="11">
        <v>0.87010196496543024</v>
      </c>
    </row>
    <row r="275" spans="1:3" x14ac:dyDescent="0.25">
      <c r="A275" s="11">
        <v>101</v>
      </c>
      <c r="B275" s="11">
        <v>11.228868384057559</v>
      </c>
      <c r="C275" s="11">
        <v>0.42576735301952517</v>
      </c>
    </row>
    <row r="276" spans="1:3" x14ac:dyDescent="0.25">
      <c r="A276" s="11">
        <v>102</v>
      </c>
      <c r="B276" s="11">
        <v>11.189419706377958</v>
      </c>
      <c r="C276" s="11">
        <v>0.16270924989669844</v>
      </c>
    </row>
    <row r="277" spans="1:3" x14ac:dyDescent="0.25">
      <c r="A277" s="11">
        <v>103</v>
      </c>
      <c r="B277" s="11">
        <v>11.149971028698355</v>
      </c>
      <c r="C277" s="11">
        <v>1.4909696423452026</v>
      </c>
    </row>
    <row r="278" spans="1:3" x14ac:dyDescent="0.25">
      <c r="A278" s="11">
        <v>104</v>
      </c>
      <c r="B278" s="11">
        <v>11.110522351018753</v>
      </c>
      <c r="C278" s="11">
        <v>0.62356627486360416</v>
      </c>
    </row>
    <row r="279" spans="1:3" x14ac:dyDescent="0.25">
      <c r="A279" s="11">
        <v>105</v>
      </c>
      <c r="B279" s="11">
        <v>11.07107367333915</v>
      </c>
      <c r="C279" s="11">
        <v>1.0915792883450433</v>
      </c>
    </row>
    <row r="280" spans="1:3" x14ac:dyDescent="0.25">
      <c r="A280" s="11">
        <v>106</v>
      </c>
      <c r="B280" s="11">
        <v>11.031624995659548</v>
      </c>
      <c r="C280" s="11">
        <v>0.46014695072423528</v>
      </c>
    </row>
    <row r="281" spans="1:3" x14ac:dyDescent="0.25">
      <c r="A281" s="11">
        <v>107</v>
      </c>
      <c r="B281" s="11">
        <v>10.992176317979947</v>
      </c>
      <c r="C281" s="11">
        <v>6.674669681323131E-2</v>
      </c>
    </row>
    <row r="282" spans="1:3" x14ac:dyDescent="0.25">
      <c r="A282" s="11">
        <v>108</v>
      </c>
      <c r="B282" s="11">
        <v>10.952727640300346</v>
      </c>
      <c r="C282" s="11">
        <v>0.34969438522427687</v>
      </c>
    </row>
    <row r="283" spans="1:3" x14ac:dyDescent="0.25">
      <c r="A283" s="11">
        <v>109</v>
      </c>
      <c r="B283" s="11">
        <v>10.913278962620744</v>
      </c>
      <c r="C283" s="11">
        <v>3.6991862585212125</v>
      </c>
    </row>
    <row r="284" spans="1:3" x14ac:dyDescent="0.25">
      <c r="A284" s="11">
        <v>110</v>
      </c>
      <c r="B284" s="11">
        <v>10.873830284941141</v>
      </c>
      <c r="C284" s="11">
        <v>1.6885462602115293</v>
      </c>
    </row>
    <row r="285" spans="1:3" x14ac:dyDescent="0.25">
      <c r="A285" s="11">
        <v>111</v>
      </c>
      <c r="B285" s="11">
        <v>10.834381607261538</v>
      </c>
      <c r="C285" s="11">
        <v>0.97464006416926452</v>
      </c>
    </row>
    <row r="286" spans="1:3" x14ac:dyDescent="0.25">
      <c r="A286" s="11">
        <v>112</v>
      </c>
      <c r="B286" s="11">
        <v>10.794932929581936</v>
      </c>
      <c r="C286" s="11">
        <v>1.4251556016007658</v>
      </c>
    </row>
    <row r="287" spans="1:3" x14ac:dyDescent="0.25">
      <c r="A287" s="11">
        <v>113</v>
      </c>
      <c r="B287" s="11">
        <v>10.755484251902335</v>
      </c>
      <c r="C287" s="11">
        <v>1.3052841671158024</v>
      </c>
    </row>
    <row r="288" spans="1:3" x14ac:dyDescent="0.25">
      <c r="A288" s="11">
        <v>114</v>
      </c>
      <c r="B288" s="11">
        <v>10.716035574222733</v>
      </c>
      <c r="C288" s="11">
        <v>0.91384409464003014</v>
      </c>
    </row>
    <row r="289" spans="1:3" x14ac:dyDescent="0.25">
      <c r="A289" s="11">
        <v>115</v>
      </c>
      <c r="B289" s="11">
        <v>10.676586896543132</v>
      </c>
      <c r="C289" s="11">
        <v>1.9694556256228388</v>
      </c>
    </row>
    <row r="290" spans="1:3" x14ac:dyDescent="0.25">
      <c r="A290" s="11">
        <v>116</v>
      </c>
      <c r="B290" s="11">
        <v>10.637138218863528</v>
      </c>
      <c r="C290" s="11">
        <v>0.51336254882387067</v>
      </c>
    </row>
    <row r="291" spans="1:3" x14ac:dyDescent="0.25">
      <c r="A291" s="11">
        <v>117</v>
      </c>
      <c r="B291" s="11">
        <v>10.597689541183927</v>
      </c>
      <c r="C291" s="11">
        <v>-1.1855618885599384E-2</v>
      </c>
    </row>
    <row r="292" spans="1:3" x14ac:dyDescent="0.25">
      <c r="A292" s="11">
        <v>118</v>
      </c>
      <c r="B292" s="11">
        <v>10.558240863504324</v>
      </c>
      <c r="C292" s="11">
        <v>-0.39583121862783521</v>
      </c>
    </row>
    <row r="293" spans="1:3" x14ac:dyDescent="0.25">
      <c r="A293" s="11">
        <v>119</v>
      </c>
      <c r="B293" s="11">
        <v>10.518792185824722</v>
      </c>
      <c r="C293" s="11">
        <v>0.25098812003232673</v>
      </c>
    </row>
    <row r="294" spans="1:3" ht="15.75" thickBot="1" x14ac:dyDescent="0.3">
      <c r="A294" s="12">
        <v>120</v>
      </c>
      <c r="B294" s="12">
        <v>10.479343508145121</v>
      </c>
      <c r="C294" s="12">
        <v>0.61559442082279148</v>
      </c>
    </row>
    <row r="295" spans="1:3" x14ac:dyDescent="0.25">
      <c r="A295" s="11"/>
      <c r="B295" s="11"/>
      <c r="C295" s="11"/>
    </row>
    <row r="296" spans="1:3" x14ac:dyDescent="0.25">
      <c r="A296" s="38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C1" workbookViewId="0">
      <selection activeCell="N4" sqref="N4"/>
    </sheetView>
  </sheetViews>
  <sheetFormatPr baseColWidth="10" defaultRowHeight="15" x14ac:dyDescent="0.25"/>
  <sheetData>
    <row r="1" spans="1:14" x14ac:dyDescent="0.25">
      <c r="A1" s="173" t="s">
        <v>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3" spans="1:14" x14ac:dyDescent="0.25">
      <c r="A3" s="3"/>
      <c r="B3" s="3" t="s">
        <v>21</v>
      </c>
      <c r="C3" s="3" t="s">
        <v>34</v>
      </c>
      <c r="D3" s="3" t="s">
        <v>35</v>
      </c>
      <c r="E3" s="3" t="s">
        <v>36</v>
      </c>
      <c r="F3" s="10" t="s">
        <v>37</v>
      </c>
      <c r="G3" s="10" t="s">
        <v>38</v>
      </c>
      <c r="H3" s="10" t="s">
        <v>39</v>
      </c>
      <c r="I3" s="10" t="s">
        <v>40</v>
      </c>
      <c r="J3" s="10" t="s">
        <v>41</v>
      </c>
      <c r="K3" s="10" t="s">
        <v>42</v>
      </c>
      <c r="L3" s="10" t="s">
        <v>43</v>
      </c>
      <c r="M3" s="10" t="s">
        <v>44</v>
      </c>
      <c r="N3" s="10" t="s">
        <v>20</v>
      </c>
    </row>
    <row r="4" spans="1:14" x14ac:dyDescent="0.25">
      <c r="A4" s="6">
        <v>1</v>
      </c>
      <c r="B4" s="3" t="s">
        <v>22</v>
      </c>
      <c r="C4" s="9"/>
      <c r="D4" s="9">
        <f>'Desempleo DescomposiciónMulti'!F18</f>
        <v>1.179523021930043</v>
      </c>
      <c r="E4" s="9">
        <f>'Desempleo DescomposiciónMulti'!F30</f>
        <v>1.0915370126559618</v>
      </c>
      <c r="F4" s="9">
        <f>'Desempleo DescomposiciónMulti'!F42</f>
        <v>1.2012448293770515</v>
      </c>
      <c r="G4" s="9">
        <f>'Desempleo DescomposiciónMulti'!F54</f>
        <v>1.051734222760311</v>
      </c>
      <c r="H4" s="9">
        <f>'Desempleo DescomposiciónMulti'!F66</f>
        <v>1.1690509075022688</v>
      </c>
      <c r="I4" s="9">
        <f>'Desempleo DescomposiciónMulti'!F78</f>
        <v>1.1585919516565557</v>
      </c>
      <c r="J4" s="9">
        <f>'Desempleo DescomposiciónMulti'!F90</f>
        <v>1.1916381854992826</v>
      </c>
      <c r="K4" s="9">
        <f>'Desempleo DescomposiciónMulti'!F102</f>
        <v>1.2203846581595943</v>
      </c>
      <c r="L4" s="9">
        <f>'Desempleo DescomposiciónMulti'!F114</f>
        <v>1.2069107064896702</v>
      </c>
      <c r="M4" s="94">
        <f>AVERAGE(C4:L4)</f>
        <v>1.1634017217811932</v>
      </c>
      <c r="N4" s="9">
        <f>M4*(12/$M$16)</f>
        <v>1.1634324957449615</v>
      </c>
    </row>
    <row r="5" spans="1:14" x14ac:dyDescent="0.25">
      <c r="A5" s="6">
        <v>2</v>
      </c>
      <c r="B5" s="3" t="s">
        <v>23</v>
      </c>
      <c r="C5" s="9"/>
      <c r="D5" s="9">
        <f>'Desempleo DescomposiciónMulti'!F19</f>
        <v>1.0716561877380848</v>
      </c>
      <c r="E5" s="9">
        <f>'Desempleo DescomposiciónMulti'!F31</f>
        <v>1.1059450379951161</v>
      </c>
      <c r="F5" s="9">
        <f>'Desempleo DescomposiciónMulti'!F43</f>
        <v>1.1180078988940636</v>
      </c>
      <c r="G5" s="9">
        <f>'Desempleo DescomposiciónMulti'!F55</f>
        <v>1.1409084666276481</v>
      </c>
      <c r="H5" s="9">
        <f>'Desempleo DescomposiciónMulti'!F67</f>
        <v>1.1263328895140035</v>
      </c>
      <c r="I5" s="9">
        <f>'Desempleo DescomposiciónMulti'!F79</f>
        <v>1.084402026949749</v>
      </c>
      <c r="J5" s="9">
        <f>'Desempleo DescomposiciónMulti'!F91</f>
        <v>1.0847293959756421</v>
      </c>
      <c r="K5" s="9">
        <f>'Desempleo DescomposiciónMulti'!F103</f>
        <v>1.0667556415595414</v>
      </c>
      <c r="L5" s="9">
        <f>'Desempleo DescomposiciónMulti'!F115</f>
        <v>1.0396542247015961</v>
      </c>
      <c r="M5" s="94">
        <f>AVERAGE(C5:L5)</f>
        <v>1.0931546411061606</v>
      </c>
      <c r="N5" s="9">
        <f t="shared" ref="N5:N15" si="0">M5*(12/$M$16)</f>
        <v>1.0931835569145945</v>
      </c>
    </row>
    <row r="6" spans="1:14" x14ac:dyDescent="0.25">
      <c r="A6" s="6">
        <v>3</v>
      </c>
      <c r="B6" s="3" t="s">
        <v>24</v>
      </c>
      <c r="C6" s="9"/>
      <c r="D6" s="9">
        <f>'Desempleo DescomposiciónMulti'!F20</f>
        <v>0.97398973653298238</v>
      </c>
      <c r="E6" s="9">
        <f>'Desempleo DescomposiciónMulti'!F32</f>
        <v>0.88724436287160169</v>
      </c>
      <c r="F6" s="9">
        <f>'Desempleo DescomposiciónMulti'!F44</f>
        <v>0.97995508936548659</v>
      </c>
      <c r="G6" s="9">
        <f>'Desempleo DescomposiciónMulti'!F56</f>
        <v>1.0475978324555253</v>
      </c>
      <c r="H6" s="9">
        <f>'Desempleo DescomposiciónMulti'!F68</f>
        <v>0.9735054998735968</v>
      </c>
      <c r="I6" s="9">
        <f>'Desempleo DescomposiciónMulti'!F80</f>
        <v>1.0231555412970947</v>
      </c>
      <c r="J6" s="9">
        <f>'Desempleo DescomposiciónMulti'!F92</f>
        <v>1.0126708397536501</v>
      </c>
      <c r="K6" s="9">
        <f>'Desempleo DescomposiciónMulti'!F104</f>
        <v>1.0173906130381682</v>
      </c>
      <c r="L6" s="9">
        <f>'Desempleo DescomposiciónMulti'!F116</f>
        <v>0.98464239371459894</v>
      </c>
      <c r="M6" s="94">
        <f t="shared" ref="M6:M15" si="1">AVERAGE(C6:L6)</f>
        <v>0.98890576765585614</v>
      </c>
      <c r="N6" s="9">
        <f t="shared" si="0"/>
        <v>0.98893192590342827</v>
      </c>
    </row>
    <row r="7" spans="1:14" x14ac:dyDescent="0.25">
      <c r="A7" s="6">
        <v>4</v>
      </c>
      <c r="B7" s="3" t="s">
        <v>25</v>
      </c>
      <c r="C7" s="9"/>
      <c r="D7" s="9">
        <f>'Desempleo DescomposiciónMulti'!F21</f>
        <v>1.056978459005985</v>
      </c>
      <c r="E7" s="9">
        <f>'Desempleo DescomposiciónMulti'!F33</f>
        <v>1.0183365540883746</v>
      </c>
      <c r="F7" s="9">
        <f>'Desempleo DescomposiciónMulti'!F45</f>
        <v>1.0648454119242672</v>
      </c>
      <c r="G7" s="9">
        <f>'Desempleo DescomposiciónMulti'!F57</f>
        <v>0.98911649358556508</v>
      </c>
      <c r="H7" s="9">
        <f>'Desempleo DescomposiciónMulti'!F69</f>
        <v>1.018916154341255</v>
      </c>
      <c r="I7" s="9">
        <f>'Desempleo DescomposiciónMulti'!F81</f>
        <v>0.94467690435675489</v>
      </c>
      <c r="J7" s="9">
        <f>'Desempleo DescomposiciónMulti'!F93</f>
        <v>1.0035200038318013</v>
      </c>
      <c r="K7" s="9">
        <f>'Desempleo DescomposiciónMulti'!F105</f>
        <v>1.0215549127365178</v>
      </c>
      <c r="L7" s="9">
        <f>'Desempleo DescomposiciónMulti'!F117</f>
        <v>1.0293099158476415</v>
      </c>
      <c r="M7" s="94">
        <f t="shared" si="1"/>
        <v>1.0163616455242404</v>
      </c>
      <c r="N7" s="9">
        <f t="shared" si="0"/>
        <v>1.0163885300267035</v>
      </c>
    </row>
    <row r="8" spans="1:14" x14ac:dyDescent="0.25">
      <c r="A8" s="6">
        <v>5</v>
      </c>
      <c r="B8" s="3" t="s">
        <v>26</v>
      </c>
      <c r="C8" s="9"/>
      <c r="D8" s="9">
        <f>'Desempleo DescomposiciónMulti'!F22</f>
        <v>0.9484607961921544</v>
      </c>
      <c r="E8" s="9">
        <f>'Desempleo DescomposiciónMulti'!F34</f>
        <v>0.89418363087725949</v>
      </c>
      <c r="F8" s="9">
        <f>'Desempleo DescomposiciónMulti'!F46</f>
        <v>1.0044907670648198</v>
      </c>
      <c r="G8" s="9">
        <f>'Desempleo DescomposiciónMulti'!F58</f>
        <v>1.0240628396870533</v>
      </c>
      <c r="H8" s="9">
        <f>'Desempleo DescomposiciónMulti'!F70</f>
        <v>1.0003052920277224</v>
      </c>
      <c r="I8" s="9">
        <f>'Desempleo DescomposiciónMulti'!F82</f>
        <v>1.0095155949212002</v>
      </c>
      <c r="J8" s="9">
        <f>'Desempleo DescomposiciónMulti'!F94</f>
        <v>0.97099721778498116</v>
      </c>
      <c r="K8" s="9">
        <f>'Desempleo DescomposiciónMulti'!F106</f>
        <v>0.97527361736188745</v>
      </c>
      <c r="L8" s="9">
        <f>'Desempleo DescomposiciónMulti'!F118</f>
        <v>1.0216938000828319</v>
      </c>
      <c r="M8" s="94">
        <f t="shared" si="1"/>
        <v>0.98322039511110104</v>
      </c>
      <c r="N8" s="9">
        <f t="shared" si="0"/>
        <v>0.98324640297085319</v>
      </c>
    </row>
    <row r="9" spans="1:14" x14ac:dyDescent="0.25">
      <c r="A9" s="6">
        <v>6</v>
      </c>
      <c r="B9" s="3" t="s">
        <v>27</v>
      </c>
      <c r="C9" s="9"/>
      <c r="D9" s="9">
        <f>'Desempleo DescomposiciónMulti'!F23</f>
        <v>1.0489773658373285</v>
      </c>
      <c r="E9" s="9">
        <f>'Desempleo DescomposiciónMulti'!F35</f>
        <v>0.98836027614289668</v>
      </c>
      <c r="F9" s="9">
        <f>'Desempleo DescomposiciónMulti'!F47</f>
        <v>1.0254180223176059</v>
      </c>
      <c r="G9" s="9">
        <f>'Desempleo DescomposiciónMulti'!F59</f>
        <v>0.97039214261996187</v>
      </c>
      <c r="H9" s="9">
        <f>'Desempleo DescomposiciónMulti'!F71</f>
        <v>0.88093878264718206</v>
      </c>
      <c r="I9" s="9">
        <f>'Desempleo DescomposiciónMulti'!F83</f>
        <v>0.99029639672185621</v>
      </c>
      <c r="J9" s="9">
        <f>'Desempleo DescomposiciónMulti'!F95</f>
        <v>0.99564916578614149</v>
      </c>
      <c r="K9" s="9">
        <f>'Desempleo DescomposiciónMulti'!F107</f>
        <v>0.94681126242640989</v>
      </c>
      <c r="L9" s="9">
        <f>'Desempleo DescomposiciónMulti'!F119</f>
        <v>0.98692228750224797</v>
      </c>
      <c r="M9" s="94">
        <f t="shared" si="1"/>
        <v>0.98152952244462555</v>
      </c>
      <c r="N9" s="9">
        <f t="shared" si="0"/>
        <v>0.98155548557790595</v>
      </c>
    </row>
    <row r="10" spans="1:14" x14ac:dyDescent="0.25">
      <c r="A10" s="6">
        <v>7</v>
      </c>
      <c r="B10" s="3" t="s">
        <v>28</v>
      </c>
      <c r="C10" s="9">
        <f>'Desempleo DescomposiciónMulti'!F12</f>
        <v>1.0090021443258961</v>
      </c>
      <c r="D10" s="9">
        <f>'Desempleo DescomposiciónMulti'!F24</f>
        <v>0.99834060957224635</v>
      </c>
      <c r="E10" s="9">
        <f>'Desempleo DescomposiciónMulti'!F36</f>
        <v>1.014232708864669</v>
      </c>
      <c r="F10" s="9">
        <f>'Desempleo DescomposiciónMulti'!F48</f>
        <v>0.96010481555539129</v>
      </c>
      <c r="G10" s="9">
        <f>'Desempleo DescomposiciónMulti'!F60</f>
        <v>1.0155688209589115</v>
      </c>
      <c r="H10" s="9">
        <f>'Desempleo DescomposiciónMulti'!F72</f>
        <v>1.0279641206479204</v>
      </c>
      <c r="I10" s="9">
        <f>'Desempleo DescomposiciónMulti'!F84</f>
        <v>0.99968071084820587</v>
      </c>
      <c r="J10" s="9">
        <f>'Desempleo DescomposiciónMulti'!F96</f>
        <v>1.0680055899610741</v>
      </c>
      <c r="K10" s="9">
        <f>'Desempleo DescomposiciónMulti'!F108</f>
        <v>1.050357761051518</v>
      </c>
      <c r="L10" s="9"/>
      <c r="M10" s="94">
        <f t="shared" si="1"/>
        <v>1.0159174757539815</v>
      </c>
      <c r="N10" s="9">
        <f t="shared" si="0"/>
        <v>1.0159443485073951</v>
      </c>
    </row>
    <row r="11" spans="1:14" x14ac:dyDescent="0.25">
      <c r="A11" s="6">
        <v>8</v>
      </c>
      <c r="B11" s="3" t="s">
        <v>29</v>
      </c>
      <c r="C11" s="9">
        <f>'Desempleo DescomposiciónMulti'!F13</f>
        <v>0.96694672601244025</v>
      </c>
      <c r="D11" s="9">
        <f>'Desempleo DescomposiciónMulti'!F25</f>
        <v>1.0261632177281772</v>
      </c>
      <c r="E11" s="9">
        <f>'Desempleo DescomposiciónMulti'!F37</f>
        <v>1.0327467807960393</v>
      </c>
      <c r="F11" s="9">
        <f>'Desempleo DescomposiciónMulti'!F49</f>
        <v>0.98582896770056194</v>
      </c>
      <c r="G11" s="9">
        <f>'Desempleo DescomposiciónMulti'!F61</f>
        <v>0.99853258013034218</v>
      </c>
      <c r="H11" s="9">
        <f>'Desempleo DescomposiciónMulti'!F73</f>
        <v>1.0608170524435425</v>
      </c>
      <c r="I11" s="9">
        <f>'Desempleo DescomposiciónMulti'!F85</f>
        <v>0.96661768146002713</v>
      </c>
      <c r="J11" s="9">
        <f>'Desempleo DescomposiciónMulti'!F97</f>
        <v>0.98395394552014181</v>
      </c>
      <c r="K11" s="9">
        <f>'Desempleo DescomposiciónMulti'!F109</f>
        <v>0.97343912464379012</v>
      </c>
      <c r="L11" s="9"/>
      <c r="M11" s="94">
        <f t="shared" si="1"/>
        <v>0.99944956404834018</v>
      </c>
      <c r="N11" s="9">
        <f t="shared" si="0"/>
        <v>0.99947600119734603</v>
      </c>
    </row>
    <row r="12" spans="1:14" x14ac:dyDescent="0.25">
      <c r="A12" s="6">
        <v>9</v>
      </c>
      <c r="B12" s="3" t="s">
        <v>30</v>
      </c>
      <c r="C12" s="9">
        <f>'Desempleo DescomposiciónMulti'!F14</f>
        <v>0.9535555677806149</v>
      </c>
      <c r="D12" s="9">
        <f>'Desempleo DescomposiciónMulti'!F26</f>
        <v>0.95067513885117427</v>
      </c>
      <c r="E12" s="9">
        <f>'Desempleo DescomposiciónMulti'!F38</f>
        <v>1.0114421872943804</v>
      </c>
      <c r="F12" s="9">
        <f>'Desempleo DescomposiciónMulti'!F50</f>
        <v>0.94966637362479411</v>
      </c>
      <c r="G12" s="9">
        <f>'Desempleo DescomposiciónMulti'!F62</f>
        <v>0.9587900791006756</v>
      </c>
      <c r="H12" s="9">
        <f>'Desempleo DescomposiciónMulti'!F74</f>
        <v>1.0682812348220747</v>
      </c>
      <c r="I12" s="9">
        <f>'Desempleo DescomposiciónMulti'!F86</f>
        <v>0.98146125163788744</v>
      </c>
      <c r="J12" s="9">
        <f>'Desempleo DescomposiciónMulti'!F98</f>
        <v>0.95775930755323568</v>
      </c>
      <c r="K12" s="9">
        <f>'Desempleo DescomposiciónMulti'!F110</f>
        <v>1.0093126727648791</v>
      </c>
      <c r="L12" s="9"/>
      <c r="M12" s="94">
        <f t="shared" si="1"/>
        <v>0.98232709038107957</v>
      </c>
      <c r="N12" s="9">
        <f t="shared" si="0"/>
        <v>0.98235307461139498</v>
      </c>
    </row>
    <row r="13" spans="1:14" x14ac:dyDescent="0.25">
      <c r="A13" s="6">
        <v>10</v>
      </c>
      <c r="B13" s="3" t="s">
        <v>31</v>
      </c>
      <c r="C13" s="9">
        <f>'Desempleo DescomposiciónMulti'!F15</f>
        <v>0.96477330505909276</v>
      </c>
      <c r="D13" s="9">
        <f>'Desempleo DescomposiciónMulti'!F27</f>
        <v>0.9492854557172592</v>
      </c>
      <c r="E13" s="9">
        <f>'Desempleo DescomposiciónMulti'!F39</f>
        <v>0.96239028014064676</v>
      </c>
      <c r="F13" s="9">
        <f>'Desempleo DescomposiciónMulti'!F51</f>
        <v>0.96580060309247528</v>
      </c>
      <c r="G13" s="9">
        <f>'Desempleo DescomposiciónMulti'!F63</f>
        <v>0.85940985547341708</v>
      </c>
      <c r="H13" s="9">
        <f>'Desempleo DescomposiciónMulti'!F75</f>
        <v>0.94162275353150093</v>
      </c>
      <c r="I13" s="9">
        <f>'Desempleo DescomposiciónMulti'!F87</f>
        <v>0.91427078826435881</v>
      </c>
      <c r="J13" s="9">
        <f>'Desempleo DescomposiciónMulti'!F99</f>
        <v>0.8794531798504317</v>
      </c>
      <c r="K13" s="9">
        <f>'Desempleo DescomposiciónMulti'!F111</f>
        <v>0.95393340882524968</v>
      </c>
      <c r="L13" s="9"/>
      <c r="M13" s="94">
        <f t="shared" si="1"/>
        <v>0.9323266255504925</v>
      </c>
      <c r="N13" s="9">
        <f t="shared" si="0"/>
        <v>0.93235128718306348</v>
      </c>
    </row>
    <row r="14" spans="1:14" x14ac:dyDescent="0.25">
      <c r="A14" s="6">
        <v>11</v>
      </c>
      <c r="B14" s="3" t="s">
        <v>32</v>
      </c>
      <c r="C14" s="9">
        <f>'Desempleo DescomposiciónMulti'!F16</f>
        <v>0.90368796959579711</v>
      </c>
      <c r="D14" s="9">
        <f>'Desempleo DescomposiciónMulti'!F28</f>
        <v>0.98035032200024119</v>
      </c>
      <c r="E14" s="9">
        <f>'Desempleo DescomposiciónMulti'!F40</f>
        <v>0.91116045700392267</v>
      </c>
      <c r="F14" s="9">
        <f>'Desempleo DescomposiciónMulti'!F52</f>
        <v>0.91471143747006278</v>
      </c>
      <c r="G14" s="9">
        <f>'Desempleo DescomposiciónMulti'!F64</f>
        <v>0.87880024338226082</v>
      </c>
      <c r="H14" s="9">
        <f>'Desempleo DescomposiciónMulti'!F76</f>
        <v>0.91109132902071555</v>
      </c>
      <c r="I14" s="9">
        <f>'Desempleo DescomposiciónMulti'!F88</f>
        <v>0.85591063477153051</v>
      </c>
      <c r="J14" s="9">
        <f>'Desempleo DescomposiciónMulti'!F100</f>
        <v>0.93210545568664749</v>
      </c>
      <c r="K14" s="9">
        <f>'Desempleo DescomposiciónMulti'!F112</f>
        <v>0.91645633112452307</v>
      </c>
      <c r="L14" s="9"/>
      <c r="M14" s="94">
        <f t="shared" si="1"/>
        <v>0.91158602000618894</v>
      </c>
      <c r="N14" s="9">
        <f t="shared" si="0"/>
        <v>0.91161013301429805</v>
      </c>
    </row>
    <row r="15" spans="1:14" x14ac:dyDescent="0.25">
      <c r="A15" s="6">
        <v>12</v>
      </c>
      <c r="B15" s="3" t="s">
        <v>33</v>
      </c>
      <c r="C15" s="9">
        <f>'Desempleo DescomposiciónMulti'!F17</f>
        <v>0.90832338355534192</v>
      </c>
      <c r="D15" s="9">
        <f>'Desempleo DescomposiciónMulti'!F29</f>
        <v>1.0458121903027948</v>
      </c>
      <c r="E15" s="9">
        <f>'Desempleo DescomposiciónMulti'!F41</f>
        <v>0.85089423290337884</v>
      </c>
      <c r="F15" s="9">
        <f>'Desempleo DescomposiciónMulti'!F53</f>
        <v>0.94995399823888493</v>
      </c>
      <c r="G15" s="9">
        <f>'Desempleo DescomposiciónMulti'!F65</f>
        <v>0.89813164185941097</v>
      </c>
      <c r="H15" s="9">
        <f>'Desempleo DescomposiciónMulti'!F77</f>
        <v>0.98142797840967499</v>
      </c>
      <c r="I15" s="9">
        <f>'Desempleo DescomposiciónMulti'!F89</f>
        <v>0.90226685097835602</v>
      </c>
      <c r="J15" s="9">
        <f>'Desempleo DescomposiciónMulti'!F101</f>
        <v>0.91228018261878274</v>
      </c>
      <c r="K15" s="9">
        <f>'Desempleo DescomposiciónMulti'!F113</f>
        <v>0.93442860785929172</v>
      </c>
      <c r="L15" s="9"/>
      <c r="M15" s="94">
        <f t="shared" si="1"/>
        <v>0.93150211852510212</v>
      </c>
      <c r="N15" s="9">
        <f t="shared" si="0"/>
        <v>0.93152675834805321</v>
      </c>
    </row>
    <row r="16" spans="1:14" x14ac:dyDescent="0.25">
      <c r="A16" s="7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95">
        <f>SUM(M4:M15)</f>
        <v>11.999682587888364</v>
      </c>
      <c r="N16" s="8">
        <f>SUM(N4:N15)</f>
        <v>11.999999999999996</v>
      </c>
    </row>
    <row r="20" spans="1:14" x14ac:dyDescent="0.25">
      <c r="A20" s="173" t="s">
        <v>143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2" spans="1:14" x14ac:dyDescent="0.25">
      <c r="A22" s="3"/>
      <c r="B22" s="3" t="s">
        <v>21</v>
      </c>
      <c r="C22" s="3" t="s">
        <v>34</v>
      </c>
      <c r="D22" s="3" t="s">
        <v>35</v>
      </c>
      <c r="E22" s="3" t="s">
        <v>36</v>
      </c>
      <c r="F22" s="10" t="s">
        <v>37</v>
      </c>
      <c r="G22" s="10" t="s">
        <v>38</v>
      </c>
      <c r="H22" s="10" t="s">
        <v>39</v>
      </c>
      <c r="I22" s="10" t="s">
        <v>40</v>
      </c>
      <c r="J22" s="10" t="s">
        <v>41</v>
      </c>
      <c r="K22" s="10" t="s">
        <v>42</v>
      </c>
      <c r="L22" s="10" t="s">
        <v>43</v>
      </c>
      <c r="M22" s="10" t="s">
        <v>44</v>
      </c>
      <c r="N22" s="10" t="s">
        <v>20</v>
      </c>
    </row>
    <row r="23" spans="1:14" x14ac:dyDescent="0.25">
      <c r="A23" s="6">
        <v>1</v>
      </c>
      <c r="B23" s="3" t="s">
        <v>22</v>
      </c>
      <c r="C23" s="9"/>
      <c r="D23" s="9">
        <f>'Desempleo Descomp.Aditivo '!F17</f>
        <v>2.717047372414406</v>
      </c>
      <c r="E23" s="9">
        <f>'Desempleo Descomp.Aditivo '!F29</f>
        <v>1.347758522819781</v>
      </c>
      <c r="F23" s="9">
        <f>'Desempleo Descomp.Aditivo '!F41</f>
        <v>2.8479037734211605</v>
      </c>
      <c r="G23" s="9">
        <f>'Desempleo Descomp.Aditivo '!F53</f>
        <v>0.65006789408773002</v>
      </c>
      <c r="H23" s="9">
        <f>'Desempleo Descomp.Aditivo '!F65</f>
        <v>1.9409679011292713</v>
      </c>
      <c r="I23" s="9">
        <f>'Desempleo Descomp.Aditivo '!F77</f>
        <v>1.900353778829027</v>
      </c>
      <c r="J23" s="9">
        <f>'Desempleo Descomp.Aditivo '!F89</f>
        <v>2.1083406240685871</v>
      </c>
      <c r="K23" s="9">
        <f>'Desempleo Descomp.Aditivo '!F101</f>
        <v>2.5690825945305598</v>
      </c>
      <c r="L23" s="9">
        <f>'Desempleo Descomp.Aditivo '!F113</f>
        <v>2.5051360355034635</v>
      </c>
      <c r="M23" s="9">
        <f>AVERAGE(C23:L23)</f>
        <v>2.0651842774226647</v>
      </c>
      <c r="N23" s="9">
        <f>M23-($M$35/12)</f>
        <v>2.0638627450276057</v>
      </c>
    </row>
    <row r="24" spans="1:14" x14ac:dyDescent="0.25">
      <c r="A24" s="6">
        <v>2</v>
      </c>
      <c r="B24" s="3" t="s">
        <v>23</v>
      </c>
      <c r="C24" s="9"/>
      <c r="D24" s="9">
        <f>'Desempleo Descomp.Aditivo '!F18</f>
        <v>1.089091088437673</v>
      </c>
      <c r="E24" s="9">
        <f>'Desempleo Descomp.Aditivo '!F30</f>
        <v>1.5496557907741924</v>
      </c>
      <c r="F24" s="9">
        <f>'Desempleo Descomp.Aditivo '!F42</f>
        <v>1.6559905329914457</v>
      </c>
      <c r="G24" s="9">
        <f>'Desempleo Descomp.Aditivo '!F54</f>
        <v>1.7572577225922821</v>
      </c>
      <c r="H24" s="9">
        <f>'Desempleo Descomp.Aditivo '!F66</f>
        <v>1.4580269809021225</v>
      </c>
      <c r="I24" s="9">
        <f>'Desempleo Descomp.Aditivo '!F78</f>
        <v>0.99974509955074531</v>
      </c>
      <c r="J24" s="9">
        <f>'Desempleo Descomp.Aditivo '!F90</f>
        <v>0.93715028229096298</v>
      </c>
      <c r="K24" s="9">
        <f>'Desempleo Descomp.Aditivo '!F102</f>
        <v>0.78120226077731836</v>
      </c>
      <c r="L24" s="9">
        <f>'Desempleo Descomp.Aditivo '!F114</f>
        <v>0.47915094314220141</v>
      </c>
      <c r="M24" s="9">
        <f t="shared" ref="M24:M34" si="2">AVERAGE(C24:L24)</f>
        <v>1.1896967446065494</v>
      </c>
      <c r="N24" s="9">
        <f t="shared" ref="N24:N34" si="3">M24-($M$35/12)</f>
        <v>1.1883752122114903</v>
      </c>
    </row>
    <row r="25" spans="1:14" x14ac:dyDescent="0.25">
      <c r="A25" s="6">
        <v>3</v>
      </c>
      <c r="B25" s="3" t="s">
        <v>24</v>
      </c>
      <c r="C25" s="9"/>
      <c r="D25" s="9">
        <f>'Desempleo Descomp.Aditivo '!F19</f>
        <v>-0.39699820385193441</v>
      </c>
      <c r="E25" s="9">
        <f>'Desempleo Descomp.Aditivo '!F31</f>
        <v>-1.6425106350281649</v>
      </c>
      <c r="F25" s="9">
        <f>'Desempleo Descomp.Aditivo '!F43</f>
        <v>-0.27856009826369466</v>
      </c>
      <c r="G25" s="9">
        <f>'Desempleo Descomp.Aditivo '!F55</f>
        <v>0.58830765187370204</v>
      </c>
      <c r="H25" s="9">
        <f>'Desempleo Descomp.Aditivo '!F67</f>
        <v>-0.30883922189179636</v>
      </c>
      <c r="I25" s="9">
        <f>'Desempleo Descomp.Aditivo '!F79</f>
        <v>0.27026892903688982</v>
      </c>
      <c r="J25" s="9">
        <f>'Desempleo Descomp.Aditivo '!F91</f>
        <v>0.14046858174033616</v>
      </c>
      <c r="K25" s="9">
        <f>'Desempleo Descomp.Aditivo '!F103</f>
        <v>0.20477282978270317</v>
      </c>
      <c r="L25" s="9">
        <f>'Desempleo Descomp.Aditivo '!F115</f>
        <v>-0.1841869765138</v>
      </c>
      <c r="M25" s="9">
        <f t="shared" si="2"/>
        <v>-0.17858634923508435</v>
      </c>
      <c r="N25" s="9">
        <f t="shared" si="3"/>
        <v>-0.17990788163014332</v>
      </c>
    </row>
    <row r="26" spans="1:14" x14ac:dyDescent="0.25">
      <c r="A26" s="6">
        <v>4</v>
      </c>
      <c r="B26" s="3" t="s">
        <v>25</v>
      </c>
      <c r="C26" s="9"/>
      <c r="D26" s="9">
        <f>'Desempleo Descomp.Aditivo '!F20</f>
        <v>0.87023904321286238</v>
      </c>
      <c r="E26" s="9">
        <f>'Desempleo Descomp.Aditivo '!F32</f>
        <v>0.26633810126485535</v>
      </c>
      <c r="F26" s="9">
        <f>'Desempleo Descomp.Aditivo '!F44</f>
        <v>0.89361093989342777</v>
      </c>
      <c r="G26" s="9">
        <f>'Desempleo Descomp.Aditivo '!F56</f>
        <v>-0.13271611355114388</v>
      </c>
      <c r="H26" s="9">
        <f>'Desempleo Descomp.Aditivo '!F68</f>
        <v>0.22296828263039892</v>
      </c>
      <c r="I26" s="9">
        <f>'Desempleo Descomp.Aditivo '!F80</f>
        <v>-0.63795016697204865</v>
      </c>
      <c r="J26" s="9">
        <f>'Desempleo Descomp.Aditivo '!F92</f>
        <v>3.905046260795153E-2</v>
      </c>
      <c r="K26" s="9">
        <f>'Desempleo Descomp.Aditivo '!F104</f>
        <v>0.25612187814649978</v>
      </c>
      <c r="L26" s="9">
        <f>'Desempleo Descomp.Aditivo '!F116</f>
        <v>0.34797077244198071</v>
      </c>
      <c r="M26" s="9">
        <f t="shared" si="2"/>
        <v>0.23618146663053155</v>
      </c>
      <c r="N26" s="9">
        <f t="shared" si="3"/>
        <v>0.23485993423547258</v>
      </c>
    </row>
    <row r="27" spans="1:14" x14ac:dyDescent="0.25">
      <c r="A27" s="6">
        <v>5</v>
      </c>
      <c r="B27" s="3" t="s">
        <v>26</v>
      </c>
      <c r="C27" s="9"/>
      <c r="D27" s="9">
        <f>'Desempleo Descomp.Aditivo '!F21</f>
        <v>-0.7895066109837785</v>
      </c>
      <c r="E27" s="9">
        <f>'Desempleo Descomp.Aditivo '!F33</f>
        <v>-1.525644852793155</v>
      </c>
      <c r="F27" s="9">
        <f>'Desempleo Descomp.Aditivo '!F45</f>
        <v>6.1481008360029676E-2</v>
      </c>
      <c r="G27" s="9">
        <f>'Desempleo Descomp.Aditivo '!F57</f>
        <v>0.28916983417816411</v>
      </c>
      <c r="H27" s="9">
        <f>'Desempleo Descomp.Aditivo '!F69</f>
        <v>3.6260917032304718E-3</v>
      </c>
      <c r="I27" s="9">
        <f>'Desempleo Descomp.Aditivo '!F81</f>
        <v>0.10861129467641639</v>
      </c>
      <c r="J27" s="9">
        <f>'Desempleo Descomp.Aditivo '!F93</f>
        <v>-0.32350909027830177</v>
      </c>
      <c r="K27" s="9">
        <f>'Desempleo Descomp.Aditivo '!F105</f>
        <v>-0.29548321374908859</v>
      </c>
      <c r="L27" s="9">
        <f>'Desempleo Descomp.Aditivo '!F117</f>
        <v>0.25608836904589261</v>
      </c>
      <c r="M27" s="9">
        <f t="shared" si="2"/>
        <v>-0.2461296855378434</v>
      </c>
      <c r="N27" s="9">
        <f t="shared" si="3"/>
        <v>-0.24745121793290237</v>
      </c>
    </row>
    <row r="28" spans="1:14" x14ac:dyDescent="0.25">
      <c r="A28" s="6">
        <v>6</v>
      </c>
      <c r="B28" s="3" t="s">
        <v>27</v>
      </c>
      <c r="C28" s="9"/>
      <c r="D28" s="9">
        <f>'Desempleo Descomp.Aditivo '!F22</f>
        <v>0.75634858918090586</v>
      </c>
      <c r="E28" s="9">
        <f>'Desempleo Descomp.Aditivo '!F34</f>
        <v>-0.16526939870016832</v>
      </c>
      <c r="F28" s="9">
        <f>'Desempleo Descomp.Aditivo '!F46</f>
        <v>0.34675516291249053</v>
      </c>
      <c r="G28" s="9">
        <f>'Desempleo Descomp.Aditivo '!F58</f>
        <v>-0.35167668833071986</v>
      </c>
      <c r="H28" s="9">
        <f>'Desempleo Descomp.Aditivo '!F70</f>
        <v>-1.4251498009450696</v>
      </c>
      <c r="I28" s="9">
        <f>'Desempleo Descomp.Aditivo '!F82</f>
        <v>-0.10937447381281373</v>
      </c>
      <c r="J28" s="9">
        <f>'Desempleo Descomp.Aditivo '!F94</f>
        <v>-4.8913852218190002E-2</v>
      </c>
      <c r="K28" s="9">
        <f>'Desempleo Descomp.Aditivo '!F106</f>
        <v>-0.63772520661558652</v>
      </c>
      <c r="L28" s="9">
        <f>'Desempleo Descomp.Aditivo '!F118</f>
        <v>-0.15410759754728076</v>
      </c>
      <c r="M28" s="9">
        <f t="shared" si="2"/>
        <v>-0.19879036289738139</v>
      </c>
      <c r="N28" s="9">
        <f t="shared" si="3"/>
        <v>-0.20011189529244036</v>
      </c>
    </row>
    <row r="29" spans="1:14" x14ac:dyDescent="0.25">
      <c r="A29" s="6">
        <v>7</v>
      </c>
      <c r="B29" s="3" t="s">
        <v>28</v>
      </c>
      <c r="C29" s="9">
        <f>'Desempleo Descomp.Aditivo '!F11</f>
        <v>0.13504292548780228</v>
      </c>
      <c r="D29" s="9">
        <f>'Desempleo Descomp.Aditivo '!F23</f>
        <v>-2.5629876764147852E-2</v>
      </c>
      <c r="E29" s="9">
        <f>'Desempleo Descomp.Aditivo '!F35</f>
        <v>0.20059037443263783</v>
      </c>
      <c r="F29" s="9">
        <f>'Desempleo Descomp.Aditivo '!F47</f>
        <v>-0.53793256269199397</v>
      </c>
      <c r="G29" s="9">
        <f>'Desempleo Descomp.Aditivo '!F59</f>
        <v>0.18393069344027602</v>
      </c>
      <c r="H29" s="9">
        <f>'Desempleo Descomp.Aditivo '!F71</f>
        <v>0.33695471383497733</v>
      </c>
      <c r="I29" s="9">
        <f>'Desempleo Descomp.Aditivo '!F83</f>
        <v>-3.5633845852416357E-3</v>
      </c>
      <c r="J29" s="9">
        <f>'Desempleo Descomp.Aditivo '!F95</f>
        <v>0.76974265960069843</v>
      </c>
      <c r="K29" s="9">
        <f>'Desempleo Descomp.Aditivo '!F107</f>
        <v>0.60605014156467441</v>
      </c>
      <c r="L29" s="9"/>
      <c r="M29" s="9">
        <f t="shared" si="2"/>
        <v>0.18502063159107587</v>
      </c>
      <c r="N29" s="9">
        <f t="shared" si="3"/>
        <v>0.1836990991960169</v>
      </c>
    </row>
    <row r="30" spans="1:14" x14ac:dyDescent="0.25">
      <c r="A30" s="6">
        <v>8</v>
      </c>
      <c r="B30" s="3" t="s">
        <v>29</v>
      </c>
      <c r="C30" s="9">
        <f>'Desempleo Descomp.Aditivo '!F12</f>
        <v>-0.49618057395466231</v>
      </c>
      <c r="D30" s="9">
        <f>'Desempleo Descomp.Aditivo '!F24</f>
        <v>0.40203795853241076</v>
      </c>
      <c r="E30" s="9">
        <f>'Desempleo Descomp.Aditivo '!F36</f>
        <v>0.46212124191284865</v>
      </c>
      <c r="F30" s="9">
        <f>'Desempleo Descomp.Aditivo '!F48</f>
        <v>-0.18798055932584568</v>
      </c>
      <c r="G30" s="9">
        <f>'Desempleo Descomp.Aditivo '!F60</f>
        <v>-1.7273667198560716E-2</v>
      </c>
      <c r="H30" s="9">
        <f>'Desempleo Descomp.Aditivo '!F72</f>
        <v>0.73359299276683032</v>
      </c>
      <c r="I30" s="9">
        <f>'Desempleo Descomp.Aditivo '!F84</f>
        <v>-0.370305495940352</v>
      </c>
      <c r="J30" s="9">
        <f>'Desempleo Descomp.Aditivo '!F96</f>
        <v>-0.18269358480107023</v>
      </c>
      <c r="K30" s="9">
        <f>'Desempleo Descomp.Aditivo '!F108</f>
        <v>-0.32017170619151969</v>
      </c>
      <c r="L30" s="9"/>
      <c r="M30" s="9">
        <f t="shared" si="2"/>
        <v>2.571845088897678E-3</v>
      </c>
      <c r="N30" s="9">
        <f t="shared" si="3"/>
        <v>1.2503126938387061E-3</v>
      </c>
    </row>
    <row r="31" spans="1:14" x14ac:dyDescent="0.25">
      <c r="A31" s="6">
        <v>9</v>
      </c>
      <c r="B31" s="3" t="s">
        <v>30</v>
      </c>
      <c r="C31" s="9">
        <f>'Desempleo Descomp.Aditivo '!F13</f>
        <v>-0.69345537957517323</v>
      </c>
      <c r="D31" s="9">
        <f>'Desempleo Descomp.Aditivo '!F25</f>
        <v>-0.75373288797420557</v>
      </c>
      <c r="E31" s="9">
        <f>'Desempleo Descomp.Aditivo '!F37</f>
        <v>0.16156989075568973</v>
      </c>
      <c r="F31" s="9">
        <f>'Desempleo Descomp.Aditivo '!F49</f>
        <v>-0.66321351177710142</v>
      </c>
      <c r="G31" s="9">
        <f>'Desempleo Descomp.Aditivo '!F61</f>
        <v>-0.48024246300487583</v>
      </c>
      <c r="H31" s="9">
        <f>'Desempleo Descomp.Aditivo '!F73</f>
        <v>0.82487959238698849</v>
      </c>
      <c r="I31" s="9">
        <f>'Desempleo Descomp.Aditivo '!F85</f>
        <v>-0.20444058900625706</v>
      </c>
      <c r="J31" s="9">
        <f>'Desempleo Descomp.Aditivo '!F97</f>
        <v>-0.48311566582643373</v>
      </c>
      <c r="K31" s="9">
        <f>'Desempleo Descomp.Aditivo '!F109</f>
        <v>0.11222172280337439</v>
      </c>
      <c r="L31" s="9"/>
      <c r="M31" s="9">
        <f t="shared" si="2"/>
        <v>-0.24216992124644379</v>
      </c>
      <c r="N31" s="9">
        <f t="shared" si="3"/>
        <v>-0.24349145364150276</v>
      </c>
    </row>
    <row r="32" spans="1:14" x14ac:dyDescent="0.25">
      <c r="A32" s="6">
        <v>10</v>
      </c>
      <c r="B32" s="3" t="s">
        <v>31</v>
      </c>
      <c r="C32" s="9">
        <f>'Desempleo Descomp.Aditivo '!F14</f>
        <v>-0.52673235883503189</v>
      </c>
      <c r="D32" s="9">
        <f>'Desempleo Descomp.Aditivo '!F26</f>
        <v>-0.76800869213517231</v>
      </c>
      <c r="E32" s="9">
        <f>'Desempleo Descomp.Aditivo '!F38</f>
        <v>-0.53197334689492592</v>
      </c>
      <c r="F32" s="9">
        <f>'Desempleo Descomp.Aditivo '!F50</f>
        <v>-0.44594550455170712</v>
      </c>
      <c r="G32" s="9">
        <f>'Desempleo Descomp.Aditivo '!F62</f>
        <v>-1.6287004439430017</v>
      </c>
      <c r="H32" s="9">
        <f>'Desempleo Descomp.Aditivo '!F74</f>
        <v>-0.7039623955386265</v>
      </c>
      <c r="I32" s="9">
        <f>'Desempleo Descomp.Aditivo '!F86</f>
        <v>-0.94369886902718036</v>
      </c>
      <c r="J32" s="9">
        <f>'Desempleo Descomp.Aditivo '!F98</f>
        <v>-1.3875530395692071</v>
      </c>
      <c r="K32" s="9">
        <f>'Desempleo Descomp.Aditivo '!F110</f>
        <v>-0.55495148322717469</v>
      </c>
      <c r="L32" s="9"/>
      <c r="M32" s="9">
        <f t="shared" si="2"/>
        <v>-0.83239179263578089</v>
      </c>
      <c r="N32" s="9">
        <f t="shared" si="3"/>
        <v>-0.83371332503083984</v>
      </c>
    </row>
    <row r="33" spans="1:14" x14ac:dyDescent="0.25">
      <c r="A33" s="6">
        <v>11</v>
      </c>
      <c r="B33" s="3" t="s">
        <v>32</v>
      </c>
      <c r="C33" s="9">
        <f>'Desempleo Descomp.Aditivo '!F15</f>
        <v>-1.4476676634718153</v>
      </c>
      <c r="D33" s="9">
        <f>'Desempleo Descomp.Aditivo '!F27</f>
        <v>-0.29512281609257585</v>
      </c>
      <c r="E33" s="9">
        <f>'Desempleo Descomp.Aditivo '!F39</f>
        <v>-1.2593465544800271</v>
      </c>
      <c r="F33" s="9">
        <f>'Desempleo Descomp.Aditivo '!F51</f>
        <v>-1.0977044665505122</v>
      </c>
      <c r="G33" s="9">
        <f>'Desempleo Descomp.Aditivo '!F63</f>
        <v>-1.4016602965580525</v>
      </c>
      <c r="H33" s="9">
        <f>'Desempleo Descomp.Aditivo '!F75</f>
        <v>-1.0666713458274035</v>
      </c>
      <c r="I33" s="9">
        <f>'Desempleo Descomp.Aditivo '!F87</f>
        <v>-1.5834067948636044</v>
      </c>
      <c r="J33" s="9">
        <f>'Desempleo Descomp.Aditivo '!F99</f>
        <v>-0.78667428970209663</v>
      </c>
      <c r="K33" s="9">
        <f>'Desempleo Descomp.Aditivo '!F111</f>
        <v>-1.0081255059186631</v>
      </c>
      <c r="L33" s="9"/>
      <c r="M33" s="9">
        <f t="shared" si="2"/>
        <v>-1.1051533037183057</v>
      </c>
      <c r="N33" s="9">
        <f t="shared" si="3"/>
        <v>-1.1064748361133647</v>
      </c>
    </row>
    <row r="34" spans="1:14" x14ac:dyDescent="0.25">
      <c r="A34" s="6">
        <v>12</v>
      </c>
      <c r="B34" s="3" t="s">
        <v>33</v>
      </c>
      <c r="C34" s="9">
        <f>'Desempleo Descomp.Aditivo '!F16</f>
        <v>-1.3827566506094442</v>
      </c>
      <c r="D34" s="9">
        <f>'Desempleo Descomp.Aditivo '!F28</f>
        <v>0.6808048566119087</v>
      </c>
      <c r="E34" s="9">
        <f>'Desempleo Descomp.Aditivo '!F40</f>
        <v>-2.1187160915402661</v>
      </c>
      <c r="F34" s="9">
        <f>'Desempleo Descomp.Aditivo '!F52</f>
        <v>-0.63596615726261696</v>
      </c>
      <c r="G34" s="9">
        <f>'Desempleo Descomp.Aditivo '!F64</f>
        <v>-1.1721240042370908</v>
      </c>
      <c r="H34" s="9">
        <f>'Desempleo Descomp.Aditivo '!F76</f>
        <v>-0.22301605648896228</v>
      </c>
      <c r="I34" s="9">
        <f>'Desempleo Descomp.Aditivo '!F88</f>
        <v>-1.0713062297410403</v>
      </c>
      <c r="J34" s="9">
        <f>'Desempleo Descomp.Aditivo '!F100</f>
        <v>-1.0199744820601087</v>
      </c>
      <c r="K34" s="9">
        <f>'Desempleo Descomp.Aditivo '!F112</f>
        <v>-0.79312163662593349</v>
      </c>
      <c r="L34" s="9"/>
      <c r="M34" s="9">
        <f t="shared" si="2"/>
        <v>-0.85957516132817269</v>
      </c>
      <c r="N34" s="9">
        <f t="shared" si="3"/>
        <v>-0.86089669372323163</v>
      </c>
    </row>
    <row r="35" spans="1:14" x14ac:dyDescent="0.25">
      <c r="A35" s="7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f>SUM(M23:M34)</f>
        <v>1.5858388740707663E-2</v>
      </c>
      <c r="N35" s="8">
        <f>SUM(N23:N34)</f>
        <v>0</v>
      </c>
    </row>
  </sheetData>
  <mergeCells count="2">
    <mergeCell ref="A1:N1"/>
    <mergeCell ref="A20:N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5" sqref="D5"/>
    </sheetView>
  </sheetViews>
  <sheetFormatPr baseColWidth="10" defaultRowHeight="15" x14ac:dyDescent="0.25"/>
  <sheetData>
    <row r="1" spans="1:9" ht="15.75" thickBot="1" x14ac:dyDescent="0.3">
      <c r="A1" s="58" t="s">
        <v>102</v>
      </c>
      <c r="B1" s="7"/>
      <c r="C1" s="7"/>
      <c r="D1" s="7"/>
      <c r="E1" s="40" t="s">
        <v>103</v>
      </c>
      <c r="F1" s="7"/>
      <c r="G1" s="7"/>
      <c r="H1" s="7"/>
      <c r="I1" s="7"/>
    </row>
    <row r="2" spans="1:9" ht="15.75" thickBot="1" x14ac:dyDescent="0.3">
      <c r="A2" s="7"/>
      <c r="B2" s="41"/>
      <c r="C2" s="41"/>
      <c r="D2" s="42" t="s">
        <v>96</v>
      </c>
      <c r="E2" s="43"/>
      <c r="F2" s="42"/>
      <c r="G2" s="42" t="s">
        <v>99</v>
      </c>
      <c r="H2" s="43"/>
      <c r="I2" s="7"/>
    </row>
    <row r="3" spans="1:9" ht="15.75" thickBot="1" x14ac:dyDescent="0.3">
      <c r="A3" s="44"/>
      <c r="B3" s="45" t="s">
        <v>104</v>
      </c>
      <c r="C3" s="46"/>
      <c r="D3" s="47" t="s">
        <v>97</v>
      </c>
      <c r="E3" s="48" t="s">
        <v>105</v>
      </c>
      <c r="F3" s="47"/>
      <c r="G3" s="47" t="s">
        <v>97</v>
      </c>
      <c r="H3" s="48" t="s">
        <v>105</v>
      </c>
      <c r="I3" s="7"/>
    </row>
    <row r="4" spans="1:9" x14ac:dyDescent="0.25">
      <c r="A4" s="44"/>
      <c r="B4" s="49" t="s">
        <v>106</v>
      </c>
      <c r="C4" s="50">
        <v>120</v>
      </c>
      <c r="D4" s="23"/>
      <c r="E4" s="51"/>
      <c r="F4" s="23">
        <v>12</v>
      </c>
      <c r="G4" s="23"/>
      <c r="H4" s="51"/>
      <c r="I4" s="7"/>
    </row>
    <row r="5" spans="1:9" x14ac:dyDescent="0.25">
      <c r="A5" s="44"/>
      <c r="B5" s="49" t="s">
        <v>107</v>
      </c>
      <c r="C5" s="50"/>
      <c r="D5" s="5">
        <f>'Desempleo DescomposiciónMulti'!O145</f>
        <v>-0.28610940931850237</v>
      </c>
      <c r="E5" s="59">
        <f>D5/$C$4</f>
        <v>-2.3842450776541866E-3</v>
      </c>
      <c r="F5" s="60"/>
      <c r="G5" s="60">
        <f>'Desempleo DescomposiciónMulti'!O148</f>
        <v>5.6670460292456024</v>
      </c>
      <c r="H5" s="59">
        <f>G5/$F$4</f>
        <v>0.47225383577046687</v>
      </c>
      <c r="I5" s="52"/>
    </row>
    <row r="6" spans="1:9" x14ac:dyDescent="0.25">
      <c r="A6" s="44"/>
      <c r="B6" s="49" t="s">
        <v>108</v>
      </c>
      <c r="C6" s="50"/>
      <c r="D6" s="2">
        <f>'Desempleo DescomposiciónMulti'!P145</f>
        <v>95.689284172148604</v>
      </c>
      <c r="E6" s="59">
        <f>D6/$C$4</f>
        <v>0.79741070143457171</v>
      </c>
      <c r="F6" s="60"/>
      <c r="G6" s="60">
        <f>'Desempleo DescomposiciónMulti'!P148</f>
        <v>7.9285563195582629</v>
      </c>
      <c r="H6" s="59">
        <f>G6/$F$4</f>
        <v>0.6607130266298552</v>
      </c>
      <c r="I6" s="52"/>
    </row>
    <row r="7" spans="1:9" x14ac:dyDescent="0.25">
      <c r="A7" s="44"/>
      <c r="B7" s="49" t="s">
        <v>109</v>
      </c>
      <c r="C7" s="50"/>
      <c r="D7" s="2">
        <f>'Desempleo DescomposiciónMulti'!Q145</f>
        <v>767.70449572353971</v>
      </c>
      <c r="E7" s="59">
        <f>D7/$C$4</f>
        <v>6.3975374643628307</v>
      </c>
      <c r="F7" s="60"/>
      <c r="G7" s="60">
        <f>'Desempleo DescomposiciónMulti'!Q148</f>
        <v>69.638337786494318</v>
      </c>
      <c r="H7" s="59">
        <f>G7/$F$4</f>
        <v>5.8031948155411932</v>
      </c>
      <c r="I7" s="52"/>
    </row>
    <row r="8" spans="1:9" x14ac:dyDescent="0.25">
      <c r="A8" s="44"/>
      <c r="B8" s="49" t="s">
        <v>110</v>
      </c>
      <c r="C8" s="50"/>
      <c r="D8" s="2">
        <f>'Desempleo DescomposiciónMulti'!R145</f>
        <v>107.66076457050927</v>
      </c>
      <c r="E8" s="124">
        <f>D8/($C$4)</f>
        <v>0.89717303808757731</v>
      </c>
      <c r="F8" s="60"/>
      <c r="G8" s="60">
        <f>'Desempleo DescomposiciónMulti'!R148</f>
        <v>7.1891999700910088</v>
      </c>
      <c r="H8" s="124">
        <f>G8/$F$4</f>
        <v>0.59909999750758403</v>
      </c>
      <c r="I8" s="52"/>
    </row>
    <row r="9" spans="1:9" x14ac:dyDescent="0.25">
      <c r="A9" s="7" t="s">
        <v>111</v>
      </c>
      <c r="B9" s="49" t="s">
        <v>112</v>
      </c>
      <c r="C9" s="50"/>
      <c r="D9" s="60"/>
      <c r="E9" s="59">
        <f>SQRT(E8)</f>
        <v>0.94719218645825898</v>
      </c>
      <c r="F9" s="60"/>
      <c r="G9" s="60"/>
      <c r="H9" s="59">
        <f>SQRT(H8)</f>
        <v>0.77401550211063863</v>
      </c>
      <c r="I9" s="52"/>
    </row>
    <row r="10" spans="1:9" x14ac:dyDescent="0.25">
      <c r="A10" s="7"/>
      <c r="B10" s="126" t="s">
        <v>113</v>
      </c>
      <c r="C10" s="127"/>
      <c r="D10" s="128"/>
      <c r="E10" s="129">
        <f>(E9/'Desempleo DescomposiciónMulti'!C138)*100</f>
        <v>7.3846274911715204</v>
      </c>
      <c r="F10" s="128"/>
      <c r="G10" s="128"/>
      <c r="H10" s="129">
        <f>(H9/'Desempleo DescomposiciónMulti'!C139)*100</f>
        <v>7.1472351846089213</v>
      </c>
      <c r="I10" s="52"/>
    </row>
    <row r="15" spans="1:9" ht="15.75" thickBot="1" x14ac:dyDescent="0.3">
      <c r="A15" s="58" t="s">
        <v>102</v>
      </c>
      <c r="B15" s="7"/>
      <c r="C15" s="7"/>
      <c r="D15" s="7"/>
      <c r="E15" s="40" t="s">
        <v>148</v>
      </c>
      <c r="F15" s="7"/>
      <c r="G15" s="7"/>
      <c r="H15" s="7"/>
    </row>
    <row r="16" spans="1:9" ht="15.75" thickBot="1" x14ac:dyDescent="0.3">
      <c r="A16" s="7"/>
      <c r="B16" s="41"/>
      <c r="C16" s="41"/>
      <c r="D16" s="42" t="s">
        <v>96</v>
      </c>
      <c r="E16" s="43"/>
      <c r="F16" s="42"/>
      <c r="G16" s="42" t="s">
        <v>99</v>
      </c>
      <c r="H16" s="43"/>
    </row>
    <row r="17" spans="1:8" ht="15.75" thickBot="1" x14ac:dyDescent="0.3">
      <c r="A17" s="44"/>
      <c r="B17" s="45" t="s">
        <v>104</v>
      </c>
      <c r="C17" s="46"/>
      <c r="D17" s="47" t="s">
        <v>97</v>
      </c>
      <c r="E17" s="48" t="s">
        <v>105</v>
      </c>
      <c r="F17" s="47"/>
      <c r="G17" s="47" t="s">
        <v>97</v>
      </c>
      <c r="H17" s="48" t="s">
        <v>105</v>
      </c>
    </row>
    <row r="18" spans="1:8" x14ac:dyDescent="0.25">
      <c r="A18" s="44"/>
      <c r="B18" s="49" t="s">
        <v>106</v>
      </c>
      <c r="C18" s="50">
        <v>120</v>
      </c>
      <c r="D18" s="23"/>
      <c r="E18" s="51"/>
      <c r="F18" s="23">
        <v>12</v>
      </c>
      <c r="G18" s="23"/>
      <c r="H18" s="51"/>
    </row>
    <row r="19" spans="1:8" x14ac:dyDescent="0.25">
      <c r="A19" s="44"/>
      <c r="B19" s="49" t="s">
        <v>107</v>
      </c>
      <c r="C19" s="50"/>
      <c r="D19" s="5">
        <f>'Desempleo Descomp.Aditivo '!N145</f>
        <v>-8.8817841970012523E-15</v>
      </c>
      <c r="E19" s="59">
        <f>D19/$C$4</f>
        <v>-7.4014868308343765E-17</v>
      </c>
      <c r="F19" s="60"/>
      <c r="G19" s="60">
        <f>'Desempleo Descomp.Aditivo '!N148</f>
        <v>7.279826367297396</v>
      </c>
      <c r="H19" s="59">
        <f>G19/$F$4</f>
        <v>0.60665219727478303</v>
      </c>
    </row>
    <row r="20" spans="1:8" x14ac:dyDescent="0.25">
      <c r="A20" s="44"/>
      <c r="B20" s="49" t="s">
        <v>108</v>
      </c>
      <c r="C20" s="50"/>
      <c r="D20" s="2">
        <f>'Desempleo Descomp.Aditivo '!O145</f>
        <v>95.778479226713216</v>
      </c>
      <c r="E20" s="59">
        <f>D20/$C$4</f>
        <v>0.79815399355594352</v>
      </c>
      <c r="F20" s="60"/>
      <c r="G20" s="60">
        <f>'Desempleo Descomp.Aditivo '!O148</f>
        <v>8.2632010978071548</v>
      </c>
      <c r="H20" s="59">
        <f>G20/$F$4</f>
        <v>0.68860009148392953</v>
      </c>
    </row>
    <row r="21" spans="1:8" x14ac:dyDescent="0.25">
      <c r="A21" s="44"/>
      <c r="B21" s="49" t="s">
        <v>109</v>
      </c>
      <c r="C21" s="50"/>
      <c r="D21" s="2">
        <f>'Desempleo Descomp.Aditivo '!P145</f>
        <v>772.47786164591821</v>
      </c>
      <c r="E21" s="59">
        <f>D21/$C$4</f>
        <v>6.4373155137159852</v>
      </c>
      <c r="F21" s="60"/>
      <c r="G21" s="60">
        <f>'Desempleo Descomp.Aditivo '!P148</f>
        <v>73.009456833135715</v>
      </c>
      <c r="H21" s="59">
        <f>G21/$F$4</f>
        <v>6.0841214027613093</v>
      </c>
    </row>
    <row r="22" spans="1:8" x14ac:dyDescent="0.25">
      <c r="A22" s="44"/>
      <c r="B22" s="49" t="s">
        <v>110</v>
      </c>
      <c r="C22" s="50"/>
      <c r="D22" s="125">
        <f>'Desempleo Descomp.Aditivo '!Q145</f>
        <v>108.04873407961631</v>
      </c>
      <c r="E22" s="124">
        <f>D22/($C$4)</f>
        <v>0.90040611733013587</v>
      </c>
      <c r="F22" s="60"/>
      <c r="G22" s="60">
        <f>'Desempleo Descomp.Aditivo '!Q148</f>
        <v>7.6593383167325992</v>
      </c>
      <c r="H22" s="124">
        <f>G22/$F$4</f>
        <v>0.63827819306104994</v>
      </c>
    </row>
    <row r="23" spans="1:8" x14ac:dyDescent="0.25">
      <c r="A23" s="7" t="s">
        <v>111</v>
      </c>
      <c r="B23" s="49" t="s">
        <v>112</v>
      </c>
      <c r="C23" s="50"/>
      <c r="D23" s="60"/>
      <c r="E23" s="59">
        <f>SQRT(E22)</f>
        <v>0.94889731653648168</v>
      </c>
      <c r="F23" s="60"/>
      <c r="G23" s="60"/>
      <c r="H23" s="59">
        <f>SQRT(H22)</f>
        <v>0.79892314590394109</v>
      </c>
    </row>
    <row r="24" spans="1:8" x14ac:dyDescent="0.25">
      <c r="A24" s="7"/>
      <c r="B24" s="49" t="s">
        <v>113</v>
      </c>
      <c r="C24" s="50"/>
      <c r="D24" s="60"/>
      <c r="E24" s="59">
        <f>(E23/'Desempleo Descomp.Aditivo '!C137)*100</f>
        <v>7.3979212562929897</v>
      </c>
      <c r="F24" s="60"/>
      <c r="G24" s="60"/>
      <c r="H24" s="59">
        <f>(H23/'Desempleo Descomp.Aditivo '!C138)*100</f>
        <v>7.3772315963083743</v>
      </c>
    </row>
    <row r="25" spans="1:8" ht="15.75" thickBot="1" x14ac:dyDescent="0.3">
      <c r="A25" s="7"/>
      <c r="B25" s="53"/>
      <c r="C25" s="54"/>
      <c r="D25" s="55"/>
      <c r="E25" s="56"/>
      <c r="F25" s="57"/>
      <c r="G25" s="55"/>
      <c r="H25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13"/>
  <sheetViews>
    <sheetView topLeftCell="A138" workbookViewId="0">
      <selection activeCell="T177" sqref="T177"/>
    </sheetView>
  </sheetViews>
  <sheetFormatPr baseColWidth="10" defaultRowHeight="15" x14ac:dyDescent="0.25"/>
  <cols>
    <col min="2" max="2" width="24.85546875" bestFit="1" customWidth="1"/>
    <col min="3" max="3" width="12.7109375" customWidth="1"/>
    <col min="4" max="4" width="14.42578125" customWidth="1"/>
    <col min="5" max="5" width="6" customWidth="1"/>
    <col min="6" max="12" width="3.140625" bestFit="1" customWidth="1"/>
    <col min="13" max="15" width="4.140625" bestFit="1" customWidth="1"/>
    <col min="23" max="23" width="16.140625" customWidth="1"/>
    <col min="24" max="24" width="19.5703125" customWidth="1"/>
    <col min="25" max="25" width="19" bestFit="1" customWidth="1"/>
    <col min="26" max="26" width="25.42578125" bestFit="1" customWidth="1"/>
    <col min="28" max="28" width="15.85546875" bestFit="1" customWidth="1"/>
  </cols>
  <sheetData>
    <row r="1" spans="1:28" x14ac:dyDescent="0.25">
      <c r="C1" s="176" t="s">
        <v>155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28" x14ac:dyDescent="0.25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8" x14ac:dyDescent="0.25">
      <c r="Q3" s="106"/>
      <c r="R3" s="106" t="s">
        <v>84</v>
      </c>
      <c r="S3" s="106" t="s">
        <v>85</v>
      </c>
      <c r="T3" s="107" t="s">
        <v>84</v>
      </c>
    </row>
    <row r="4" spans="1:28" x14ac:dyDescent="0.25">
      <c r="Q4" s="108" t="s">
        <v>84</v>
      </c>
      <c r="R4" s="108" t="s">
        <v>86</v>
      </c>
      <c r="S4" s="108" t="s">
        <v>87</v>
      </c>
      <c r="T4" s="108" t="s">
        <v>88</v>
      </c>
    </row>
    <row r="5" spans="1:28" ht="18" x14ac:dyDescent="0.35">
      <c r="A5" s="3" t="s">
        <v>12</v>
      </c>
      <c r="B5" s="3" t="s">
        <v>149</v>
      </c>
      <c r="C5" s="3" t="s">
        <v>13</v>
      </c>
      <c r="D5" s="130" t="s">
        <v>114</v>
      </c>
      <c r="E5" s="130" t="s">
        <v>115</v>
      </c>
      <c r="F5" s="130" t="s">
        <v>116</v>
      </c>
      <c r="G5" s="130" t="s">
        <v>117</v>
      </c>
      <c r="H5" s="130" t="s">
        <v>118</v>
      </c>
      <c r="I5" s="130" t="s">
        <v>119</v>
      </c>
      <c r="J5" s="130" t="s">
        <v>120</v>
      </c>
      <c r="K5" s="130" t="s">
        <v>121</v>
      </c>
      <c r="L5" s="130" t="s">
        <v>122</v>
      </c>
      <c r="M5" s="130" t="s">
        <v>123</v>
      </c>
      <c r="N5" s="130" t="s">
        <v>124</v>
      </c>
      <c r="O5" s="130" t="s">
        <v>125</v>
      </c>
      <c r="P5" s="131" t="s">
        <v>126</v>
      </c>
      <c r="Q5" s="133" t="s">
        <v>89</v>
      </c>
      <c r="R5" s="105" t="s">
        <v>90</v>
      </c>
      <c r="S5" s="105" t="s">
        <v>91</v>
      </c>
      <c r="T5" s="105" t="s">
        <v>138</v>
      </c>
    </row>
    <row r="6" spans="1:28" ht="15.75" x14ac:dyDescent="0.25">
      <c r="A6" s="17">
        <v>1</v>
      </c>
      <c r="B6" s="1">
        <v>16.738551303253406</v>
      </c>
      <c r="C6" s="17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s="11">
        <v>17.019040719172036</v>
      </c>
      <c r="Q6" s="2">
        <f t="shared" ref="Q6:Q37" si="0">(B6-P6)</f>
        <v>-0.28048941591863041</v>
      </c>
      <c r="R6" s="2">
        <f>ABS(Q6)</f>
        <v>0.28048941591863041</v>
      </c>
      <c r="S6" s="2">
        <f>ABS((Q6/B6)*100)</f>
        <v>1.6757090314268284</v>
      </c>
      <c r="T6" s="2">
        <f>Q6^2</f>
        <v>7.8674312442374439E-2</v>
      </c>
      <c r="W6" t="s">
        <v>50</v>
      </c>
    </row>
    <row r="7" spans="1:28" ht="16.5" thickBot="1" x14ac:dyDescent="0.3">
      <c r="A7" s="17">
        <v>2</v>
      </c>
      <c r="B7" s="1">
        <v>17.152949148288997</v>
      </c>
      <c r="C7" s="17">
        <v>2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s="11">
        <v>16.252038769131126</v>
      </c>
      <c r="Q7" s="2">
        <f t="shared" si="0"/>
        <v>0.90091037915787098</v>
      </c>
      <c r="R7" s="2">
        <f t="shared" ref="R7:R70" si="1">ABS(Q7)</f>
        <v>0.90091037915787098</v>
      </c>
      <c r="S7" s="2">
        <f t="shared" ref="S7:S70" si="2">ABS((Q7/B7)*100)</f>
        <v>5.2522185623557132</v>
      </c>
      <c r="T7" s="2">
        <f t="shared" ref="T7:T70" si="3">Q7^2</f>
        <v>0.81163951127437883</v>
      </c>
    </row>
    <row r="8" spans="1:28" ht="15.75" x14ac:dyDescent="0.25">
      <c r="A8" s="17">
        <v>3</v>
      </c>
      <c r="B8" s="1">
        <v>15.937430572736625</v>
      </c>
      <c r="C8" s="17">
        <v>3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s="11">
        <v>14.815361427124328</v>
      </c>
      <c r="Q8" s="2">
        <f t="shared" si="0"/>
        <v>1.1220691456122971</v>
      </c>
      <c r="R8" s="2">
        <f t="shared" si="1"/>
        <v>1.1220691456122971</v>
      </c>
      <c r="S8" s="2">
        <f t="shared" si="2"/>
        <v>7.0404645246377751</v>
      </c>
      <c r="T8" s="2">
        <f t="shared" si="3"/>
        <v>1.2590391675351105</v>
      </c>
      <c r="W8" s="14" t="s">
        <v>51</v>
      </c>
      <c r="X8" s="14"/>
    </row>
    <row r="9" spans="1:28" ht="15.75" x14ac:dyDescent="0.25">
      <c r="A9" s="17">
        <v>4</v>
      </c>
      <c r="B9" s="1">
        <v>14.549198996888052</v>
      </c>
      <c r="C9" s="17">
        <v>4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11">
        <v>15.031500804792955</v>
      </c>
      <c r="Q9" s="2">
        <f t="shared" si="0"/>
        <v>-0.48230180790490351</v>
      </c>
      <c r="R9" s="2">
        <f t="shared" si="1"/>
        <v>0.48230180790490351</v>
      </c>
      <c r="S9" s="2">
        <f t="shared" si="2"/>
        <v>3.3149715527848898</v>
      </c>
      <c r="T9" s="2">
        <f t="shared" si="3"/>
        <v>0.23261503390833846</v>
      </c>
      <c r="W9" s="11" t="s">
        <v>52</v>
      </c>
      <c r="X9" s="11">
        <v>0.87547315838625428</v>
      </c>
    </row>
    <row r="10" spans="1:28" ht="15.75" x14ac:dyDescent="0.25">
      <c r="A10" s="17">
        <v>5</v>
      </c>
      <c r="B10" s="1">
        <v>14.242383592342675</v>
      </c>
      <c r="C10" s="17">
        <v>5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s="11">
        <v>14.587198528687169</v>
      </c>
      <c r="Q10" s="2">
        <f t="shared" si="0"/>
        <v>-0.34481493634449478</v>
      </c>
      <c r="R10" s="2">
        <f t="shared" si="1"/>
        <v>0.34481493634449478</v>
      </c>
      <c r="S10" s="2">
        <f t="shared" si="2"/>
        <v>2.4210479524640967</v>
      </c>
      <c r="T10" s="2">
        <f t="shared" si="3"/>
        <v>0.11889734032625798</v>
      </c>
      <c r="W10" s="11" t="s">
        <v>53</v>
      </c>
      <c r="X10" s="11">
        <v>0.76645325105480355</v>
      </c>
    </row>
    <row r="11" spans="1:28" ht="15.75" x14ac:dyDescent="0.25">
      <c r="A11" s="17">
        <v>6</v>
      </c>
      <c r="B11" s="1">
        <v>15.238683493612207</v>
      </c>
      <c r="C11" s="17">
        <v>6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s="11">
        <v>14.665296546567363</v>
      </c>
      <c r="Q11" s="2">
        <f t="shared" si="0"/>
        <v>0.57338694704484361</v>
      </c>
      <c r="R11" s="2">
        <f t="shared" si="1"/>
        <v>0.57338694704484361</v>
      </c>
      <c r="S11" s="2">
        <f t="shared" si="2"/>
        <v>3.7627065834473008</v>
      </c>
      <c r="T11" s="2">
        <f t="shared" si="3"/>
        <v>0.32877259104140627</v>
      </c>
      <c r="W11" s="11" t="s">
        <v>54</v>
      </c>
      <c r="X11" s="11">
        <v>0.74290231838806109</v>
      </c>
    </row>
    <row r="12" spans="1:28" ht="15.75" x14ac:dyDescent="0.25">
      <c r="A12" s="17">
        <v>7</v>
      </c>
      <c r="B12" s="1">
        <v>15.136238262839811</v>
      </c>
      <c r="C12" s="17">
        <v>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 s="11">
        <v>15.073067420146248</v>
      </c>
      <c r="Q12" s="2">
        <f t="shared" si="0"/>
        <v>6.3170842693562435E-2</v>
      </c>
      <c r="R12" s="2">
        <f t="shared" si="1"/>
        <v>6.3170842693562435E-2</v>
      </c>
      <c r="S12" s="2">
        <f t="shared" si="2"/>
        <v>0.41734836355377591</v>
      </c>
      <c r="T12" s="2">
        <f t="shared" si="3"/>
        <v>3.9905553666148104E-3</v>
      </c>
      <c r="W12" s="11" t="s">
        <v>55</v>
      </c>
      <c r="X12" s="11">
        <v>0.96816246980409804</v>
      </c>
    </row>
    <row r="13" spans="1:28" ht="16.5" thickBot="1" x14ac:dyDescent="0.3">
      <c r="A13" s="17">
        <v>8</v>
      </c>
      <c r="B13" s="1">
        <v>14.515360314291655</v>
      </c>
      <c r="C13" s="17">
        <v>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 s="11">
        <v>14.627484985345726</v>
      </c>
      <c r="Q13" s="2">
        <f t="shared" si="0"/>
        <v>-0.11212467105407065</v>
      </c>
      <c r="R13" s="2">
        <f t="shared" si="1"/>
        <v>0.11212467105407065</v>
      </c>
      <c r="S13" s="2">
        <f t="shared" si="2"/>
        <v>0.77245530683571106</v>
      </c>
      <c r="T13" s="2">
        <f t="shared" si="3"/>
        <v>1.2571941858983547E-2</v>
      </c>
      <c r="W13" s="12" t="s">
        <v>56</v>
      </c>
      <c r="X13" s="12">
        <v>132</v>
      </c>
    </row>
    <row r="14" spans="1:28" ht="15.75" x14ac:dyDescent="0.25">
      <c r="A14" s="17">
        <v>9</v>
      </c>
      <c r="B14" s="1">
        <v>14.237406005478789</v>
      </c>
      <c r="C14" s="17">
        <v>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 s="11">
        <v>14.310403622692151</v>
      </c>
      <c r="Q14" s="2">
        <f t="shared" si="0"/>
        <v>-7.2997617213362176E-2</v>
      </c>
      <c r="R14" s="2">
        <f t="shared" si="1"/>
        <v>7.2997617213362176E-2</v>
      </c>
      <c r="S14" s="2">
        <f t="shared" si="2"/>
        <v>0.5127171142360587</v>
      </c>
      <c r="T14" s="2">
        <f t="shared" si="3"/>
        <v>5.32865211882855E-3</v>
      </c>
    </row>
    <row r="15" spans="1:28" ht="16.5" thickBot="1" x14ac:dyDescent="0.3">
      <c r="A15" s="17">
        <v>10</v>
      </c>
      <c r="B15" s="1">
        <v>14.425915334019068</v>
      </c>
      <c r="C15" s="17">
        <v>10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 s="11">
        <v>13.700171165836938</v>
      </c>
      <c r="Q15" s="2">
        <f t="shared" si="0"/>
        <v>0.72574416818213017</v>
      </c>
      <c r="R15" s="2">
        <f t="shared" si="1"/>
        <v>0.72574416818213017</v>
      </c>
      <c r="S15" s="2">
        <f t="shared" si="2"/>
        <v>5.0308361818170839</v>
      </c>
      <c r="T15" s="2">
        <f t="shared" si="3"/>
        <v>0.52670459765037203</v>
      </c>
      <c r="W15" t="s">
        <v>57</v>
      </c>
    </row>
    <row r="16" spans="1:28" ht="15.75" x14ac:dyDescent="0.25">
      <c r="A16" s="17">
        <v>11</v>
      </c>
      <c r="B16" s="1">
        <v>13.583348268766709</v>
      </c>
      <c r="C16" s="17">
        <v>11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 s="11">
        <v>13.535722945552717</v>
      </c>
      <c r="Q16" s="2">
        <f t="shared" si="0"/>
        <v>4.7625323213992488E-2</v>
      </c>
      <c r="R16" s="2">
        <f t="shared" si="1"/>
        <v>4.7625323213992488E-2</v>
      </c>
      <c r="S16" s="2">
        <f t="shared" si="2"/>
        <v>0.35061549090588545</v>
      </c>
      <c r="T16" s="2">
        <f t="shared" si="3"/>
        <v>2.2681714112372515E-3</v>
      </c>
      <c r="W16" s="13"/>
      <c r="X16" s="13" t="s">
        <v>62</v>
      </c>
      <c r="Y16" s="13" t="s">
        <v>63</v>
      </c>
      <c r="Z16" s="13" t="s">
        <v>64</v>
      </c>
      <c r="AA16" s="13" t="s">
        <v>65</v>
      </c>
      <c r="AB16" s="13" t="s">
        <v>66</v>
      </c>
    </row>
    <row r="17" spans="1:31" ht="15.75" x14ac:dyDescent="0.25">
      <c r="A17" s="17">
        <v>12</v>
      </c>
      <c r="B17" s="1">
        <v>13.700224203555972</v>
      </c>
      <c r="C17" s="17">
        <v>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 s="11">
        <v>13.793003968453689</v>
      </c>
      <c r="Q17" s="2">
        <f t="shared" si="0"/>
        <v>-9.2779764897716888E-2</v>
      </c>
      <c r="R17" s="2">
        <f t="shared" si="1"/>
        <v>9.2779764897716888E-2</v>
      </c>
      <c r="S17" s="2">
        <f t="shared" si="2"/>
        <v>0.67721347854756542</v>
      </c>
      <c r="T17" s="2">
        <f t="shared" si="3"/>
        <v>8.6080847744756193E-3</v>
      </c>
      <c r="W17" s="11" t="s">
        <v>58</v>
      </c>
      <c r="X17" s="11">
        <v>12</v>
      </c>
      <c r="Y17" s="11">
        <v>366.06254345876948</v>
      </c>
      <c r="Z17" s="11">
        <v>30.505211954897458</v>
      </c>
      <c r="AA17" s="11">
        <v>32.544496725480094</v>
      </c>
      <c r="AB17" s="11">
        <v>5.6409141003616659E-32</v>
      </c>
    </row>
    <row r="18" spans="1:31" ht="15.75" x14ac:dyDescent="0.25">
      <c r="A18" s="17">
        <v>1</v>
      </c>
      <c r="B18" s="1">
        <v>17.851860407553673</v>
      </c>
      <c r="C18" s="17">
        <v>13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11">
        <v>16.591202130198212</v>
      </c>
      <c r="Q18" s="2">
        <f t="shared" si="0"/>
        <v>1.2606582773554607</v>
      </c>
      <c r="R18" s="2">
        <f t="shared" si="1"/>
        <v>1.2606582773554607</v>
      </c>
      <c r="S18" s="2">
        <f t="shared" si="2"/>
        <v>7.0617753476384868</v>
      </c>
      <c r="T18" s="2">
        <f t="shared" si="3"/>
        <v>1.5892592922648376</v>
      </c>
      <c r="W18" s="11" t="s">
        <v>59</v>
      </c>
      <c r="X18" s="11">
        <v>119</v>
      </c>
      <c r="Y18" s="11">
        <v>111.54328958452335</v>
      </c>
      <c r="Z18" s="11">
        <v>0.93733856793717096</v>
      </c>
      <c r="AA18" s="11"/>
      <c r="AB18" s="11"/>
    </row>
    <row r="19" spans="1:31" ht="16.5" thickBot="1" x14ac:dyDescent="0.3">
      <c r="A19" s="17">
        <v>2</v>
      </c>
      <c r="B19" s="1">
        <v>16.287933265452185</v>
      </c>
      <c r="C19" s="17">
        <v>14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s="11">
        <v>15.824200180157302</v>
      </c>
      <c r="Q19" s="2">
        <f t="shared" si="0"/>
        <v>0.46373308529488355</v>
      </c>
      <c r="R19" s="2">
        <f t="shared" si="1"/>
        <v>0.46373308529488355</v>
      </c>
      <c r="S19" s="2">
        <f t="shared" si="2"/>
        <v>2.8470959313081972</v>
      </c>
      <c r="T19" s="2">
        <f t="shared" si="3"/>
        <v>0.21504837439711175</v>
      </c>
      <c r="W19" s="12" t="s">
        <v>60</v>
      </c>
      <c r="X19" s="12">
        <v>131</v>
      </c>
      <c r="Y19" s="12">
        <v>477.60583304329282</v>
      </c>
      <c r="Z19" s="12"/>
      <c r="AA19" s="12"/>
      <c r="AB19" s="12"/>
    </row>
    <row r="20" spans="1:31" ht="16.5" thickBot="1" x14ac:dyDescent="0.3">
      <c r="A20" s="17">
        <v>3</v>
      </c>
      <c r="B20" s="1">
        <v>14.866138378956945</v>
      </c>
      <c r="C20" s="17">
        <v>15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11">
        <v>14.387522838150504</v>
      </c>
      <c r="Q20" s="2">
        <f t="shared" si="0"/>
        <v>0.47861554080644098</v>
      </c>
      <c r="R20" s="2">
        <f t="shared" si="1"/>
        <v>0.47861554080644098</v>
      </c>
      <c r="S20" s="2">
        <f t="shared" si="2"/>
        <v>3.2195014509209896</v>
      </c>
      <c r="T20" s="2">
        <f t="shared" si="3"/>
        <v>0.22907283590144198</v>
      </c>
    </row>
    <row r="21" spans="1:31" ht="15.75" x14ac:dyDescent="0.25">
      <c r="A21" s="17">
        <v>4</v>
      </c>
      <c r="B21" s="1">
        <v>16.143362577870963</v>
      </c>
      <c r="C21" s="17">
        <v>16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 s="11">
        <v>14.60366221581913</v>
      </c>
      <c r="Q21" s="2">
        <f t="shared" si="0"/>
        <v>1.5397003620518337</v>
      </c>
      <c r="R21" s="2">
        <f t="shared" si="1"/>
        <v>1.5397003620518337</v>
      </c>
      <c r="S21" s="2">
        <f t="shared" si="2"/>
        <v>9.53766821890272</v>
      </c>
      <c r="T21" s="2">
        <f t="shared" si="3"/>
        <v>2.370677204902548</v>
      </c>
      <c r="W21" s="13"/>
      <c r="X21" s="13" t="s">
        <v>67</v>
      </c>
      <c r="Y21" s="13" t="s">
        <v>55</v>
      </c>
      <c r="Z21" s="13" t="s">
        <v>68</v>
      </c>
      <c r="AA21" s="13" t="s">
        <v>69</v>
      </c>
      <c r="AB21" s="13" t="s">
        <v>70</v>
      </c>
      <c r="AC21" s="13" t="s">
        <v>71</v>
      </c>
      <c r="AD21" s="13" t="s">
        <v>72</v>
      </c>
      <c r="AE21" s="13" t="s">
        <v>73</v>
      </c>
    </row>
    <row r="22" spans="1:31" ht="15.75" x14ac:dyDescent="0.25">
      <c r="A22" s="17">
        <v>5</v>
      </c>
      <c r="B22" s="1">
        <v>14.529057756585953</v>
      </c>
      <c r="C22" s="17">
        <v>17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 s="11">
        <v>14.159359939713346</v>
      </c>
      <c r="Q22" s="2">
        <f t="shared" si="0"/>
        <v>0.36969781687260728</v>
      </c>
      <c r="R22" s="2">
        <f t="shared" si="1"/>
        <v>0.36969781687260728</v>
      </c>
      <c r="S22" s="2">
        <f t="shared" si="2"/>
        <v>2.5445408991166341</v>
      </c>
      <c r="T22" s="2">
        <f t="shared" si="3"/>
        <v>0.13667647580037187</v>
      </c>
      <c r="W22" s="11" t="s">
        <v>61</v>
      </c>
      <c r="X22" s="11">
        <v>14.220842557427503</v>
      </c>
      <c r="Y22" s="11">
        <v>0.33283085225194575</v>
      </c>
      <c r="Z22" s="11">
        <v>42.726936103455436</v>
      </c>
      <c r="AA22" s="103">
        <v>4.8584091716837693E-74</v>
      </c>
      <c r="AB22" s="11">
        <v>13.561804235909557</v>
      </c>
      <c r="AC22" s="11">
        <v>14.879880878945448</v>
      </c>
      <c r="AD22" s="11">
        <v>13.561804235909557</v>
      </c>
      <c r="AE22" s="11">
        <v>14.879880878945448</v>
      </c>
    </row>
    <row r="23" spans="1:31" ht="15.75" x14ac:dyDescent="0.25">
      <c r="A23" s="17">
        <v>6</v>
      </c>
      <c r="B23" s="1">
        <v>16.199167455614319</v>
      </c>
      <c r="C23" s="17">
        <v>18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s="11">
        <v>14.237457957593538</v>
      </c>
      <c r="Q23" s="2">
        <f t="shared" si="0"/>
        <v>1.961709498020781</v>
      </c>
      <c r="R23" s="2">
        <f t="shared" si="1"/>
        <v>1.961709498020781</v>
      </c>
      <c r="S23" s="2">
        <f t="shared" si="2"/>
        <v>12.109940238570042</v>
      </c>
      <c r="T23" s="2">
        <f t="shared" si="3"/>
        <v>3.8483041546249446</v>
      </c>
      <c r="W23" s="11" t="s">
        <v>13</v>
      </c>
      <c r="X23" s="11">
        <v>-3.5653215747818663E-2</v>
      </c>
      <c r="Y23" s="11">
        <v>2.2206495791865753E-3</v>
      </c>
      <c r="Z23" s="11">
        <v>-16.055309258148892</v>
      </c>
      <c r="AA23" s="103">
        <v>1.4532302442602268E-31</v>
      </c>
      <c r="AB23" s="11">
        <v>-4.0050323652463332E-2</v>
      </c>
      <c r="AC23" s="11">
        <v>-3.1256107843173994E-2</v>
      </c>
      <c r="AD23" s="11">
        <v>-4.0050323652463332E-2</v>
      </c>
      <c r="AE23" s="11">
        <v>-3.1256107843173994E-2</v>
      </c>
    </row>
    <row r="24" spans="1:31" ht="15.75" x14ac:dyDescent="0.25">
      <c r="A24" s="17">
        <v>7</v>
      </c>
      <c r="B24" s="1">
        <v>15.419726644210124</v>
      </c>
      <c r="C24" s="17">
        <v>19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 s="11">
        <v>14.645228831172425</v>
      </c>
      <c r="Q24" s="2">
        <f t="shared" si="0"/>
        <v>0.7744978130376996</v>
      </c>
      <c r="R24" s="2">
        <f t="shared" si="1"/>
        <v>0.7744978130376996</v>
      </c>
      <c r="S24" s="2">
        <f t="shared" si="2"/>
        <v>5.0227726529024554</v>
      </c>
      <c r="T24" s="2">
        <f t="shared" si="3"/>
        <v>0.59984686240017948</v>
      </c>
      <c r="W24" s="11" t="s">
        <v>114</v>
      </c>
      <c r="X24" s="11">
        <v>2.8338513774923655</v>
      </c>
      <c r="Y24" s="11">
        <v>0.4135479169351155</v>
      </c>
      <c r="Z24" s="11">
        <v>6.8525345224674137</v>
      </c>
      <c r="AA24" s="103">
        <v>3.4198181361256811E-10</v>
      </c>
      <c r="AB24" s="11">
        <v>2.0149852080849344</v>
      </c>
      <c r="AC24" s="11">
        <v>3.6527175468997966</v>
      </c>
      <c r="AD24" s="11">
        <v>2.0149852080849344</v>
      </c>
      <c r="AE24" s="11">
        <v>3.6527175468997966</v>
      </c>
    </row>
    <row r="25" spans="1:31" ht="15.75" x14ac:dyDescent="0.25">
      <c r="A25" s="17">
        <v>8</v>
      </c>
      <c r="B25" s="1">
        <v>15.768571337927263</v>
      </c>
      <c r="C25" s="17">
        <v>20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 s="11">
        <v>14.1996463963719</v>
      </c>
      <c r="Q25" s="2">
        <f t="shared" si="0"/>
        <v>1.5689249415553626</v>
      </c>
      <c r="R25" s="2">
        <f t="shared" si="1"/>
        <v>1.5689249415553626</v>
      </c>
      <c r="S25" s="2">
        <f t="shared" si="2"/>
        <v>9.9496961895445484</v>
      </c>
      <c r="T25" s="2">
        <f t="shared" si="3"/>
        <v>2.4615254722344977</v>
      </c>
      <c r="W25" s="11" t="s">
        <v>115</v>
      </c>
      <c r="X25" s="11">
        <v>2.1025026431992577</v>
      </c>
      <c r="Y25" s="11">
        <v>0.41342269244170543</v>
      </c>
      <c r="Z25" s="11">
        <v>5.0856004801809966</v>
      </c>
      <c r="AA25" s="103">
        <v>1.3810442069945404E-6</v>
      </c>
      <c r="AB25" s="11">
        <v>1.2838844307927824</v>
      </c>
      <c r="AC25" s="11">
        <v>2.9211208556057331</v>
      </c>
      <c r="AD25" s="11">
        <v>1.2838844307927824</v>
      </c>
      <c r="AE25" s="11">
        <v>2.9211208556057331</v>
      </c>
    </row>
    <row r="26" spans="1:31" ht="15.75" x14ac:dyDescent="0.25">
      <c r="A26" s="17">
        <v>9</v>
      </c>
      <c r="B26" s="1">
        <v>14.52726072090795</v>
      </c>
      <c r="C26" s="17">
        <v>21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 s="11">
        <v>13.882565033718327</v>
      </c>
      <c r="Q26" s="2">
        <f t="shared" si="0"/>
        <v>0.644695687189623</v>
      </c>
      <c r="R26" s="2">
        <f t="shared" si="1"/>
        <v>0.644695687189623</v>
      </c>
      <c r="S26" s="2">
        <f t="shared" si="2"/>
        <v>4.4378338048394967</v>
      </c>
      <c r="T26" s="2">
        <f t="shared" si="3"/>
        <v>0.4156325290809002</v>
      </c>
      <c r="W26" s="11" t="s">
        <v>116</v>
      </c>
      <c r="X26" s="11">
        <v>0.7014785169402763</v>
      </c>
      <c r="Y26" s="11">
        <v>0.41330936139801094</v>
      </c>
      <c r="Z26" s="11">
        <v>1.6972238774547441</v>
      </c>
      <c r="AA26" s="11">
        <v>9.2268283733233258E-2</v>
      </c>
      <c r="AB26" s="11">
        <v>-0.11691528868327339</v>
      </c>
      <c r="AC26" s="11">
        <v>1.519872322563826</v>
      </c>
      <c r="AD26" s="11">
        <v>-0.11691528868327339</v>
      </c>
      <c r="AE26" s="11">
        <v>1.519872322563826</v>
      </c>
    </row>
    <row r="27" spans="1:31" ht="15.75" x14ac:dyDescent="0.25">
      <c r="A27" s="17">
        <v>10</v>
      </c>
      <c r="B27" s="1">
        <v>14.375747462971237</v>
      </c>
      <c r="C27" s="17">
        <v>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 s="11">
        <v>13.272332576863112</v>
      </c>
      <c r="Q27" s="2">
        <f t="shared" si="0"/>
        <v>1.1034148861081245</v>
      </c>
      <c r="R27" s="2">
        <f t="shared" si="1"/>
        <v>1.1034148861081245</v>
      </c>
      <c r="S27" s="2">
        <f t="shared" si="2"/>
        <v>7.675530534675004</v>
      </c>
      <c r="T27" s="2">
        <f t="shared" si="3"/>
        <v>1.2175244108850054</v>
      </c>
      <c r="W27" s="11" t="s">
        <v>117</v>
      </c>
      <c r="X27" s="11">
        <v>0.9532711103567223</v>
      </c>
      <c r="Y27" s="11">
        <v>0.4132079335901252</v>
      </c>
      <c r="Z27" s="11">
        <v>2.3070009863419125</v>
      </c>
      <c r="AA27" s="103">
        <v>2.2783745338767463E-2</v>
      </c>
      <c r="AB27" s="11">
        <v>0.13507814192062673</v>
      </c>
      <c r="AC27" s="11">
        <v>1.771464078792818</v>
      </c>
      <c r="AD27" s="11">
        <v>0.13507814192062673</v>
      </c>
      <c r="AE27" s="11">
        <v>1.771464078792818</v>
      </c>
    </row>
    <row r="28" spans="1:31" ht="15.75" x14ac:dyDescent="0.25">
      <c r="A28" s="17">
        <v>11</v>
      </c>
      <c r="B28" s="1">
        <v>14.72409612969366</v>
      </c>
      <c r="C28" s="17">
        <v>23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 s="11">
        <v>13.107884356578893</v>
      </c>
      <c r="Q28" s="2">
        <f t="shared" si="0"/>
        <v>1.6162117731147667</v>
      </c>
      <c r="R28" s="2">
        <f t="shared" si="1"/>
        <v>1.6162117731147667</v>
      </c>
      <c r="S28" s="2">
        <f t="shared" si="2"/>
        <v>10.976645078100237</v>
      </c>
      <c r="T28" s="2">
        <f t="shared" si="3"/>
        <v>2.6121404955547782</v>
      </c>
      <c r="W28" s="11" t="s">
        <v>118</v>
      </c>
      <c r="X28" s="11">
        <v>0.54462204999876074</v>
      </c>
      <c r="Y28" s="11">
        <v>0.4131184177854072</v>
      </c>
      <c r="Z28" s="11">
        <v>1.3183194613261291</v>
      </c>
      <c r="AA28" s="11">
        <v>0.18992856646363188</v>
      </c>
      <c r="AB28" s="11">
        <v>-0.27339366820559841</v>
      </c>
      <c r="AC28" s="11">
        <v>1.3626377682031199</v>
      </c>
      <c r="AD28" s="11">
        <v>-0.27339366820559841</v>
      </c>
      <c r="AE28" s="11">
        <v>1.3626377682031199</v>
      </c>
    </row>
    <row r="29" spans="1:31" ht="15.75" x14ac:dyDescent="0.25">
      <c r="A29" s="17">
        <v>12</v>
      </c>
      <c r="B29" s="1">
        <v>15.541584315357346</v>
      </c>
      <c r="C29" s="17">
        <v>24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 s="11">
        <v>13.365165379479864</v>
      </c>
      <c r="Q29" s="2">
        <f t="shared" si="0"/>
        <v>2.1764189358774821</v>
      </c>
      <c r="R29" s="2">
        <f t="shared" si="1"/>
        <v>2.1764189358774821</v>
      </c>
      <c r="S29" s="2">
        <f t="shared" si="2"/>
        <v>14.003842154797974</v>
      </c>
      <c r="T29" s="2">
        <f t="shared" si="3"/>
        <v>4.7367993844460718</v>
      </c>
      <c r="W29" s="11" t="s">
        <v>119</v>
      </c>
      <c r="X29" s="11">
        <v>0.65837328362677527</v>
      </c>
      <c r="Y29" s="11">
        <v>0.41304082172870293</v>
      </c>
      <c r="Z29" s="11">
        <v>1.5939666226482905</v>
      </c>
      <c r="AA29" s="11">
        <v>0.11359616696665698</v>
      </c>
      <c r="AB29" s="11">
        <v>-0.15948878663713362</v>
      </c>
      <c r="AC29" s="11">
        <v>1.4762353538906843</v>
      </c>
      <c r="AD29" s="11">
        <v>-0.15948878663713362</v>
      </c>
      <c r="AE29" s="11">
        <v>1.4762353538906843</v>
      </c>
    </row>
    <row r="30" spans="1:31" ht="15.75" x14ac:dyDescent="0.25">
      <c r="A30" s="17">
        <v>1</v>
      </c>
      <c r="B30" s="1">
        <v>16.071404004732948</v>
      </c>
      <c r="C30" s="17">
        <v>25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s="11">
        <v>16.163363541224385</v>
      </c>
      <c r="Q30" s="2">
        <f t="shared" si="0"/>
        <v>-9.1959536491437177E-2</v>
      </c>
      <c r="R30" s="2">
        <f t="shared" si="1"/>
        <v>9.1959536491437177E-2</v>
      </c>
      <c r="S30" s="2">
        <f t="shared" si="2"/>
        <v>0.57219354615412288</v>
      </c>
      <c r="T30" s="2">
        <f t="shared" si="3"/>
        <v>8.4565563517199661E-3</v>
      </c>
      <c r="W30" s="11" t="s">
        <v>120</v>
      </c>
      <c r="X30" s="11">
        <v>1.1017973729534642</v>
      </c>
      <c r="Y30" s="11">
        <v>0.41297515213900365</v>
      </c>
      <c r="Z30" s="11">
        <v>2.6679507647051106</v>
      </c>
      <c r="AA30" s="103">
        <v>8.6953106718148706E-3</v>
      </c>
      <c r="AB30" s="11">
        <v>0.28406533503444564</v>
      </c>
      <c r="AC30" s="11">
        <v>1.919529410872483</v>
      </c>
      <c r="AD30" s="11">
        <v>0.28406533503444564</v>
      </c>
      <c r="AE30" s="11">
        <v>1.919529410872483</v>
      </c>
    </row>
    <row r="31" spans="1:31" ht="15.75" x14ac:dyDescent="0.25">
      <c r="A31" s="17">
        <v>2</v>
      </c>
      <c r="B31" s="1">
        <v>16.176634270366876</v>
      </c>
      <c r="C31" s="17">
        <v>26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 s="11">
        <v>15.396361591183478</v>
      </c>
      <c r="Q31" s="2">
        <f t="shared" si="0"/>
        <v>0.7802726791833976</v>
      </c>
      <c r="R31" s="2">
        <f t="shared" si="1"/>
        <v>0.7802726791833976</v>
      </c>
      <c r="S31" s="2">
        <f t="shared" si="2"/>
        <v>4.8234550286689615</v>
      </c>
      <c r="T31" s="2">
        <f t="shared" si="3"/>
        <v>0.60882545388003728</v>
      </c>
      <c r="W31" s="11" t="s">
        <v>121</v>
      </c>
      <c r="X31" s="11">
        <v>0.69186815390077872</v>
      </c>
      <c r="Y31" s="11">
        <v>0.41292141470654126</v>
      </c>
      <c r="Z31" s="11">
        <v>1.6755443754170072</v>
      </c>
      <c r="AA31" s="11">
        <v>9.6453178010387552E-2</v>
      </c>
      <c r="AB31" s="11">
        <v>-0.12575747853613661</v>
      </c>
      <c r="AC31" s="11">
        <v>1.509493786337694</v>
      </c>
      <c r="AD31" s="11">
        <v>-0.12575747853613661</v>
      </c>
      <c r="AE31" s="11">
        <v>1.509493786337694</v>
      </c>
    </row>
    <row r="32" spans="1:31" ht="15.75" x14ac:dyDescent="0.25">
      <c r="A32" s="17">
        <v>3</v>
      </c>
      <c r="B32" s="1">
        <v>12.924482881737543</v>
      </c>
      <c r="C32" s="17">
        <v>27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 s="11">
        <v>13.959684249176679</v>
      </c>
      <c r="Q32" s="2">
        <f t="shared" si="0"/>
        <v>-1.0352013674391358</v>
      </c>
      <c r="R32" s="2">
        <f t="shared" si="1"/>
        <v>1.0352013674391358</v>
      </c>
      <c r="S32" s="2">
        <f t="shared" si="2"/>
        <v>8.0096153703904722</v>
      </c>
      <c r="T32" s="2">
        <f t="shared" si="3"/>
        <v>1.0716418711478568</v>
      </c>
      <c r="W32" s="11" t="s">
        <v>122</v>
      </c>
      <c r="X32" s="11">
        <v>0.41044000699501876</v>
      </c>
      <c r="Y32" s="11">
        <v>0.41287961409032609</v>
      </c>
      <c r="Z32" s="11">
        <v>0.99409123867575211</v>
      </c>
      <c r="AA32" s="11">
        <v>0.32219553227632103</v>
      </c>
      <c r="AB32" s="11">
        <v>-0.40710285604788615</v>
      </c>
      <c r="AC32" s="11">
        <v>1.2279828700379236</v>
      </c>
      <c r="AD32" s="11">
        <v>-0.40710285604788615</v>
      </c>
      <c r="AE32" s="11">
        <v>1.2279828700379236</v>
      </c>
    </row>
    <row r="33" spans="1:31" ht="15.75" x14ac:dyDescent="0.25">
      <c r="A33" s="17">
        <v>4</v>
      </c>
      <c r="B33" s="1">
        <v>14.791319184472428</v>
      </c>
      <c r="C33" s="17">
        <v>28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11">
        <v>14.175823626845306</v>
      </c>
      <c r="Q33" s="2">
        <f t="shared" si="0"/>
        <v>0.61549555762712238</v>
      </c>
      <c r="R33" s="2">
        <f t="shared" si="1"/>
        <v>0.61549555762712238</v>
      </c>
      <c r="S33" s="2">
        <f t="shared" si="2"/>
        <v>4.1611944813769881</v>
      </c>
      <c r="T33" s="2">
        <f t="shared" si="3"/>
        <v>0.37883478145872235</v>
      </c>
      <c r="W33" s="11" t="s">
        <v>123</v>
      </c>
      <c r="X33" s="11">
        <v>-0.16413923411237236</v>
      </c>
      <c r="Y33" s="11">
        <v>0.41284975391612977</v>
      </c>
      <c r="Z33" s="11">
        <v>-0.39757619462143889</v>
      </c>
      <c r="AA33" s="11">
        <v>0.69165487290322902</v>
      </c>
      <c r="AB33" s="11">
        <v>-0.98162297102874962</v>
      </c>
      <c r="AC33" s="11">
        <v>0.6533445028040048</v>
      </c>
      <c r="AD33" s="11">
        <v>-0.98162297102874962</v>
      </c>
      <c r="AE33" s="11">
        <v>0.6533445028040048</v>
      </c>
    </row>
    <row r="34" spans="1:31" ht="16.5" thickBot="1" x14ac:dyDescent="0.3">
      <c r="A34" s="17">
        <v>5</v>
      </c>
      <c r="B34" s="1">
        <v>12.892208126300286</v>
      </c>
      <c r="C34" s="17">
        <v>29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 s="11">
        <v>13.73152135073952</v>
      </c>
      <c r="Q34" s="2">
        <f t="shared" si="0"/>
        <v>-0.83931322443923406</v>
      </c>
      <c r="R34" s="2">
        <f t="shared" si="1"/>
        <v>0.83931322443923406</v>
      </c>
      <c r="S34" s="2">
        <f t="shared" si="2"/>
        <v>6.5102363863256549</v>
      </c>
      <c r="T34" s="2">
        <f t="shared" si="3"/>
        <v>0.70444668871858407</v>
      </c>
      <c r="W34" s="12" t="s">
        <v>124</v>
      </c>
      <c r="X34" s="12">
        <v>-0.29293423864878665</v>
      </c>
      <c r="Y34" s="12">
        <v>0.41283183677491281</v>
      </c>
      <c r="Z34" s="12">
        <v>-0.70957279103574178</v>
      </c>
      <c r="AA34" s="12">
        <v>0.47935712185616652</v>
      </c>
      <c r="AB34" s="12">
        <v>-1.1103824978364794</v>
      </c>
      <c r="AC34" s="12">
        <v>0.52451402053890606</v>
      </c>
      <c r="AD34" s="12">
        <v>-1.1103824978364794</v>
      </c>
      <c r="AE34" s="12">
        <v>0.52451402053890606</v>
      </c>
    </row>
    <row r="35" spans="1:31" ht="15.75" x14ac:dyDescent="0.25">
      <c r="A35" s="17">
        <v>6</v>
      </c>
      <c r="B35" s="1">
        <v>14.03346939692082</v>
      </c>
      <c r="C35" s="17">
        <v>30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11">
        <v>13.809619368619714</v>
      </c>
      <c r="Q35" s="2">
        <f t="shared" si="0"/>
        <v>0.22385002830110601</v>
      </c>
      <c r="R35" s="2">
        <f t="shared" si="1"/>
        <v>0.22385002830110601</v>
      </c>
      <c r="S35" s="2">
        <f t="shared" si="2"/>
        <v>1.5951153771726789</v>
      </c>
      <c r="T35" s="2">
        <f t="shared" si="3"/>
        <v>5.0108835170405958E-2</v>
      </c>
    </row>
    <row r="36" spans="1:31" ht="15.75" x14ac:dyDescent="0.25">
      <c r="A36" s="17">
        <v>7</v>
      </c>
      <c r="B36" s="1">
        <v>14.294209258929122</v>
      </c>
      <c r="C36" s="17">
        <v>31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 s="11">
        <v>14.217390242198599</v>
      </c>
      <c r="Q36" s="2">
        <f t="shared" si="0"/>
        <v>7.681901673052316E-2</v>
      </c>
      <c r="R36" s="2">
        <f t="shared" si="1"/>
        <v>7.681901673052316E-2</v>
      </c>
      <c r="S36" s="2">
        <f t="shared" si="2"/>
        <v>0.5374135451566644</v>
      </c>
      <c r="T36" s="2">
        <f t="shared" si="3"/>
        <v>5.9011613314443974E-3</v>
      </c>
    </row>
    <row r="37" spans="1:31" ht="15.75" x14ac:dyDescent="0.25">
      <c r="A37" s="17">
        <v>8</v>
      </c>
      <c r="B37" s="1">
        <v>14.574080667516679</v>
      </c>
      <c r="C37" s="17">
        <v>32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 s="11">
        <v>13.771807807398076</v>
      </c>
      <c r="Q37" s="2">
        <f t="shared" si="0"/>
        <v>0.80227286011860244</v>
      </c>
      <c r="R37" s="2">
        <f t="shared" si="1"/>
        <v>0.80227286011860244</v>
      </c>
      <c r="S37" s="2">
        <f t="shared" si="2"/>
        <v>5.5047922295829048</v>
      </c>
      <c r="T37" s="2">
        <f t="shared" si="3"/>
        <v>0.64364174208288261</v>
      </c>
    </row>
    <row r="38" spans="1:31" ht="15.75" x14ac:dyDescent="0.25">
      <c r="A38" s="17">
        <v>9</v>
      </c>
      <c r="B38" s="1">
        <v>14.282112283471152</v>
      </c>
      <c r="C38" s="17">
        <v>33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 s="11">
        <v>13.454726444744502</v>
      </c>
      <c r="Q38" s="2">
        <f t="shared" ref="Q38:Q69" si="4">(B38-P38)</f>
        <v>0.82738583872665039</v>
      </c>
      <c r="R38" s="2">
        <f t="shared" si="1"/>
        <v>0.82738583872665039</v>
      </c>
      <c r="S38" s="2">
        <f t="shared" si="2"/>
        <v>5.7931615597518675</v>
      </c>
      <c r="T38" s="2">
        <f t="shared" si="3"/>
        <v>0.68456732612540272</v>
      </c>
      <c r="W38" t="s">
        <v>74</v>
      </c>
    </row>
    <row r="39" spans="1:31" ht="16.5" thickBot="1" x14ac:dyDescent="0.3">
      <c r="A39" s="17">
        <v>10</v>
      </c>
      <c r="B39" s="1">
        <v>13.612597495012812</v>
      </c>
      <c r="C39" s="17">
        <v>34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 s="11">
        <v>12.844493987889289</v>
      </c>
      <c r="Q39" s="2">
        <f t="shared" si="4"/>
        <v>0.7681035071235236</v>
      </c>
      <c r="R39" s="2">
        <f t="shared" si="1"/>
        <v>0.7681035071235236</v>
      </c>
      <c r="S39" s="2">
        <f t="shared" si="2"/>
        <v>5.6425932479450029</v>
      </c>
      <c r="T39" s="2">
        <f t="shared" si="3"/>
        <v>0.58998299765545692</v>
      </c>
    </row>
    <row r="40" spans="1:31" ht="15.75" x14ac:dyDescent="0.25">
      <c r="A40" s="17">
        <v>11</v>
      </c>
      <c r="B40" s="1">
        <v>12.916171598912909</v>
      </c>
      <c r="C40" s="17">
        <v>35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 s="11">
        <v>12.680045767605067</v>
      </c>
      <c r="Q40" s="2">
        <f t="shared" si="4"/>
        <v>0.23612583130784159</v>
      </c>
      <c r="R40" s="2">
        <f t="shared" si="1"/>
        <v>0.23612583130784159</v>
      </c>
      <c r="S40" s="2">
        <f t="shared" si="2"/>
        <v>1.8281410207318332</v>
      </c>
      <c r="T40" s="2">
        <f t="shared" si="3"/>
        <v>5.5755408210819264E-2</v>
      </c>
      <c r="W40" s="13" t="s">
        <v>75</v>
      </c>
      <c r="X40" s="13" t="s">
        <v>150</v>
      </c>
      <c r="Y40" s="13" t="s">
        <v>59</v>
      </c>
    </row>
    <row r="41" spans="1:31" ht="15.75" x14ac:dyDescent="0.25">
      <c r="A41" s="17">
        <v>12</v>
      </c>
      <c r="B41" s="1">
        <v>12.090768442799233</v>
      </c>
      <c r="C41" s="17">
        <v>36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 s="11">
        <v>12.93732679050604</v>
      </c>
      <c r="Q41" s="2">
        <f t="shared" si="4"/>
        <v>-0.84655834770680727</v>
      </c>
      <c r="R41" s="2">
        <f t="shared" si="1"/>
        <v>0.84655834770680727</v>
      </c>
      <c r="S41" s="2">
        <f t="shared" si="2"/>
        <v>7.001691842101093</v>
      </c>
      <c r="T41" s="2">
        <f t="shared" si="3"/>
        <v>0.71666103607207965</v>
      </c>
      <c r="W41" s="11">
        <v>1</v>
      </c>
      <c r="X41" s="11">
        <v>17.019040719172047</v>
      </c>
      <c r="Y41" s="11">
        <v>-0.28048941591864107</v>
      </c>
    </row>
    <row r="42" spans="1:31" ht="15.75" x14ac:dyDescent="0.25">
      <c r="A42" s="17">
        <v>1</v>
      </c>
      <c r="B42" s="1">
        <v>16.999342010302964</v>
      </c>
      <c r="C42" s="17">
        <v>37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s="11">
        <v>15.735524952250561</v>
      </c>
      <c r="Q42" s="2">
        <f t="shared" si="4"/>
        <v>1.2638170580524033</v>
      </c>
      <c r="R42" s="2">
        <f t="shared" si="1"/>
        <v>1.2638170580524033</v>
      </c>
      <c r="S42" s="2">
        <f t="shared" si="2"/>
        <v>7.4345057431424628</v>
      </c>
      <c r="T42" s="2">
        <f t="shared" si="3"/>
        <v>1.5972335562242317</v>
      </c>
      <c r="W42" s="11">
        <v>2</v>
      </c>
      <c r="X42" s="11">
        <v>16.252038769131122</v>
      </c>
      <c r="Y42" s="11">
        <v>0.90091037915787453</v>
      </c>
    </row>
    <row r="43" spans="1:31" ht="15.75" x14ac:dyDescent="0.25">
      <c r="A43" s="17">
        <v>2</v>
      </c>
      <c r="B43" s="1">
        <v>15.688869251373147</v>
      </c>
      <c r="C43" s="17">
        <v>38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 s="11">
        <v>14.968523002209654</v>
      </c>
      <c r="Q43" s="2">
        <f t="shared" si="4"/>
        <v>0.72034624916349266</v>
      </c>
      <c r="R43" s="2">
        <f t="shared" si="1"/>
        <v>0.72034624916349266</v>
      </c>
      <c r="S43" s="2">
        <f t="shared" si="2"/>
        <v>4.5914478451048684</v>
      </c>
      <c r="T43" s="2">
        <f t="shared" si="3"/>
        <v>0.51889871868391269</v>
      </c>
      <c r="W43" s="11">
        <v>3</v>
      </c>
      <c r="X43" s="11">
        <v>14.815361427124323</v>
      </c>
      <c r="Y43" s="11">
        <v>1.1220691456123024</v>
      </c>
    </row>
    <row r="44" spans="1:31" ht="15.75" x14ac:dyDescent="0.25">
      <c r="A44" s="17">
        <v>3</v>
      </c>
      <c r="B44" s="1">
        <v>13.618239111410468</v>
      </c>
      <c r="C44" s="17">
        <v>39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 s="11">
        <v>13.531845660202855</v>
      </c>
      <c r="Q44" s="2">
        <f t="shared" si="4"/>
        <v>8.639345120761277E-2</v>
      </c>
      <c r="R44" s="2">
        <f t="shared" si="1"/>
        <v>8.639345120761277E-2</v>
      </c>
      <c r="S44" s="2">
        <f t="shared" si="2"/>
        <v>0.63439517033612158</v>
      </c>
      <c r="T44" s="2">
        <f t="shared" si="3"/>
        <v>7.4638284115621685E-3</v>
      </c>
      <c r="W44" s="11">
        <v>4</v>
      </c>
      <c r="X44" s="11">
        <v>15.03150080479295</v>
      </c>
      <c r="Y44" s="11">
        <v>-0.48230180790489818</v>
      </c>
    </row>
    <row r="45" spans="1:31" ht="15.75" x14ac:dyDescent="0.25">
      <c r="A45" s="17">
        <v>4</v>
      </c>
      <c r="B45" s="1">
        <v>14.674245735414122</v>
      </c>
      <c r="C45" s="17">
        <v>40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 s="11">
        <v>13.74798503787148</v>
      </c>
      <c r="Q45" s="2">
        <f t="shared" si="4"/>
        <v>0.92626069754264151</v>
      </c>
      <c r="R45" s="2">
        <f t="shared" si="1"/>
        <v>0.92626069754264151</v>
      </c>
      <c r="S45" s="2">
        <f t="shared" si="2"/>
        <v>6.3121520127419455</v>
      </c>
      <c r="T45" s="2">
        <f t="shared" si="3"/>
        <v>0.85795887981218077</v>
      </c>
      <c r="W45" s="11">
        <v>5</v>
      </c>
      <c r="X45" s="11">
        <v>14.587198528687169</v>
      </c>
      <c r="Y45" s="11">
        <v>-0.34481493634449478</v>
      </c>
    </row>
    <row r="46" spans="1:31" ht="15.75" x14ac:dyDescent="0.25">
      <c r="A46" s="17">
        <v>5</v>
      </c>
      <c r="B46" s="1">
        <v>13.752017051003346</v>
      </c>
      <c r="C46" s="17">
        <v>41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 s="11">
        <v>13.303682761765696</v>
      </c>
      <c r="Q46" s="2">
        <f t="shared" si="4"/>
        <v>0.44833428923764984</v>
      </c>
      <c r="R46" s="2">
        <f t="shared" si="1"/>
        <v>0.44833428923764984</v>
      </c>
      <c r="S46" s="2">
        <f t="shared" si="2"/>
        <v>3.2601347684115862</v>
      </c>
      <c r="T46" s="2">
        <f t="shared" si="3"/>
        <v>0.20100363490622866</v>
      </c>
      <c r="W46" s="11">
        <v>6</v>
      </c>
      <c r="X46" s="11">
        <v>14.665296546567365</v>
      </c>
      <c r="Y46" s="11">
        <v>0.57338694704484183</v>
      </c>
    </row>
    <row r="47" spans="1:31" ht="15.75" x14ac:dyDescent="0.25">
      <c r="A47" s="17">
        <v>6</v>
      </c>
      <c r="B47" s="1">
        <v>13.988853614935174</v>
      </c>
      <c r="C47" s="17">
        <v>42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 s="11">
        <v>13.381780779645888</v>
      </c>
      <c r="Q47" s="2">
        <f t="shared" si="4"/>
        <v>0.60707283528928535</v>
      </c>
      <c r="R47" s="2">
        <f t="shared" si="1"/>
        <v>0.60707283528928535</v>
      </c>
      <c r="S47" s="2">
        <f t="shared" si="2"/>
        <v>4.3396896700752174</v>
      </c>
      <c r="T47" s="2">
        <f t="shared" si="3"/>
        <v>0.36853742734617179</v>
      </c>
      <c r="W47" s="11">
        <v>7</v>
      </c>
      <c r="X47" s="11">
        <v>15.073067420146236</v>
      </c>
      <c r="Y47" s="11">
        <v>6.3170842693574869E-2</v>
      </c>
    </row>
    <row r="48" spans="1:31" ht="15.75" x14ac:dyDescent="0.25">
      <c r="A48" s="17">
        <v>7</v>
      </c>
      <c r="B48" s="1">
        <v>12.94571390193008</v>
      </c>
      <c r="C48" s="17">
        <v>43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 s="11">
        <v>13.789551653224775</v>
      </c>
      <c r="Q48" s="2">
        <f t="shared" si="4"/>
        <v>-0.84383775129469463</v>
      </c>
      <c r="R48" s="2">
        <f t="shared" si="1"/>
        <v>0.84383775129469463</v>
      </c>
      <c r="S48" s="2">
        <f t="shared" si="2"/>
        <v>6.5182790048286687</v>
      </c>
      <c r="T48" s="2">
        <f t="shared" si="3"/>
        <v>0.71206215051008692</v>
      </c>
      <c r="W48" s="11">
        <v>8</v>
      </c>
      <c r="X48" s="11">
        <v>14.627484985345731</v>
      </c>
      <c r="Y48" s="11">
        <v>-0.11212467105407598</v>
      </c>
    </row>
    <row r="49" spans="1:25" ht="15.75" x14ac:dyDescent="0.25">
      <c r="A49" s="17">
        <v>8</v>
      </c>
      <c r="B49" s="1">
        <v>13.077147580513286</v>
      </c>
      <c r="C49" s="17">
        <v>44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 s="11">
        <v>13.343969218424251</v>
      </c>
      <c r="Q49" s="2">
        <f t="shared" si="4"/>
        <v>-0.26682163791096514</v>
      </c>
      <c r="R49" s="2">
        <f t="shared" si="1"/>
        <v>0.26682163791096514</v>
      </c>
      <c r="S49" s="2">
        <f t="shared" si="2"/>
        <v>2.0403657316566908</v>
      </c>
      <c r="T49" s="2">
        <f t="shared" si="3"/>
        <v>7.1193786457490194E-2</v>
      </c>
      <c r="W49" s="11">
        <v>9</v>
      </c>
      <c r="X49" s="11">
        <v>14.310403622692153</v>
      </c>
      <c r="Y49" s="11">
        <v>-7.2997617213363952E-2</v>
      </c>
    </row>
    <row r="50" spans="1:25" ht="15.75" x14ac:dyDescent="0.25">
      <c r="A50" s="17">
        <v>9</v>
      </c>
      <c r="B50" s="1">
        <v>12.513137161493642</v>
      </c>
      <c r="C50" s="17">
        <v>45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 s="11">
        <v>13.026887855770678</v>
      </c>
      <c r="Q50" s="2">
        <f t="shared" si="4"/>
        <v>-0.51375069427703579</v>
      </c>
      <c r="R50" s="2">
        <f t="shared" si="1"/>
        <v>0.51375069427703579</v>
      </c>
      <c r="S50" s="2">
        <f t="shared" si="2"/>
        <v>4.105690584596065</v>
      </c>
      <c r="T50" s="2">
        <f t="shared" si="3"/>
        <v>0.26393977587013628</v>
      </c>
      <c r="W50" s="11">
        <v>10</v>
      </c>
      <c r="X50" s="11">
        <v>13.700171165836943</v>
      </c>
      <c r="Y50" s="11">
        <v>0.72574416818212484</v>
      </c>
    </row>
    <row r="51" spans="1:25" ht="15.75" x14ac:dyDescent="0.25">
      <c r="A51" s="17">
        <v>10</v>
      </c>
      <c r="B51" s="1">
        <v>12.593626677307086</v>
      </c>
      <c r="C51" s="17">
        <v>46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 s="11">
        <v>12.416655398915463</v>
      </c>
      <c r="Q51" s="2">
        <f t="shared" si="4"/>
        <v>0.17697127839162263</v>
      </c>
      <c r="R51" s="2">
        <f t="shared" si="1"/>
        <v>0.17697127839162263</v>
      </c>
      <c r="S51" s="2">
        <f t="shared" si="2"/>
        <v>1.4052447553532266</v>
      </c>
      <c r="T51" s="2">
        <f t="shared" si="3"/>
        <v>3.1318833375565201E-2</v>
      </c>
      <c r="W51" s="11">
        <v>11</v>
      </c>
      <c r="X51" s="11">
        <v>13.53572294555271</v>
      </c>
      <c r="Y51" s="11">
        <v>4.7625323213999593E-2</v>
      </c>
    </row>
    <row r="52" spans="1:25" ht="15.75" x14ac:dyDescent="0.25">
      <c r="A52" s="17">
        <v>11</v>
      </c>
      <c r="B52" s="1">
        <v>11.77277234756165</v>
      </c>
      <c r="C52" s="17">
        <v>47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 s="11">
        <v>12.252207178631243</v>
      </c>
      <c r="Q52" s="2">
        <f t="shared" si="4"/>
        <v>-0.47943483106959306</v>
      </c>
      <c r="R52" s="2">
        <f t="shared" si="1"/>
        <v>0.47943483106959306</v>
      </c>
      <c r="S52" s="2">
        <f t="shared" si="2"/>
        <v>4.0724038222729453</v>
      </c>
      <c r="T52" s="2">
        <f t="shared" si="3"/>
        <v>0.22985775724272922</v>
      </c>
      <c r="W52" s="11">
        <v>12</v>
      </c>
      <c r="X52" s="11">
        <v>13.793003968453679</v>
      </c>
      <c r="Y52" s="11">
        <v>-9.2779764897706229E-2</v>
      </c>
    </row>
    <row r="53" spans="1:25" ht="15.75" x14ac:dyDescent="0.25">
      <c r="A53" s="17">
        <v>12</v>
      </c>
      <c r="B53" s="1">
        <v>12.071665519255285</v>
      </c>
      <c r="C53" s="17">
        <v>48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 s="11">
        <v>12.509488201532214</v>
      </c>
      <c r="Q53" s="2">
        <f t="shared" si="4"/>
        <v>-0.43782268227692889</v>
      </c>
      <c r="R53" s="2">
        <f t="shared" si="1"/>
        <v>0.43782268227692889</v>
      </c>
      <c r="S53" s="2">
        <f t="shared" si="2"/>
        <v>3.6268622716440095</v>
      </c>
      <c r="T53" s="2">
        <f t="shared" si="3"/>
        <v>0.19168870111616462</v>
      </c>
      <c r="W53" s="11">
        <v>13</v>
      </c>
      <c r="X53" s="11">
        <v>16.591202130198226</v>
      </c>
      <c r="Y53" s="11">
        <v>1.2606582773554464</v>
      </c>
    </row>
    <row r="54" spans="1:25" ht="15.75" x14ac:dyDescent="0.25">
      <c r="A54" s="17">
        <v>1</v>
      </c>
      <c r="B54" s="1">
        <v>13.215597236232263</v>
      </c>
      <c r="C54" s="17">
        <v>49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 s="11">
        <v>15.307686363276737</v>
      </c>
      <c r="Q54" s="2">
        <f t="shared" si="4"/>
        <v>-2.0920891270444741</v>
      </c>
      <c r="R54" s="2">
        <f t="shared" si="1"/>
        <v>2.0920891270444741</v>
      </c>
      <c r="S54" s="2">
        <f t="shared" si="2"/>
        <v>15.83045464875959</v>
      </c>
      <c r="T54" s="2">
        <f t="shared" si="3"/>
        <v>4.3768369154977096</v>
      </c>
      <c r="W54" s="11">
        <v>14</v>
      </c>
      <c r="X54" s="11">
        <v>15.824200180157298</v>
      </c>
      <c r="Y54" s="11">
        <v>0.4637330852948871</v>
      </c>
    </row>
    <row r="55" spans="1:25" ht="15.75" x14ac:dyDescent="0.25">
      <c r="A55" s="17">
        <v>2</v>
      </c>
      <c r="B55" s="1">
        <v>14.228174230653167</v>
      </c>
      <c r="C55" s="17">
        <v>50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s="11">
        <v>14.540684413235828</v>
      </c>
      <c r="Q55" s="2">
        <f t="shared" si="4"/>
        <v>-0.3125101825826615</v>
      </c>
      <c r="R55" s="2">
        <f t="shared" si="1"/>
        <v>0.3125101825826615</v>
      </c>
      <c r="S55" s="2">
        <f t="shared" si="2"/>
        <v>2.1964180190413316</v>
      </c>
      <c r="T55" s="2">
        <f t="shared" si="3"/>
        <v>9.7662614217848429E-2</v>
      </c>
      <c r="W55" s="11">
        <v>15</v>
      </c>
      <c r="X55" s="11">
        <v>14.387522838150499</v>
      </c>
      <c r="Y55" s="11">
        <v>0.4786155408064463</v>
      </c>
    </row>
    <row r="56" spans="1:25" ht="15.75" x14ac:dyDescent="0.25">
      <c r="A56" s="17">
        <v>3</v>
      </c>
      <c r="B56" s="1">
        <v>12.948274934489106</v>
      </c>
      <c r="C56" s="17">
        <v>51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 s="11">
        <v>13.104007071229031</v>
      </c>
      <c r="Q56" s="2">
        <f t="shared" si="4"/>
        <v>-0.1557321367399247</v>
      </c>
      <c r="R56" s="2">
        <f t="shared" si="1"/>
        <v>0.1557321367399247</v>
      </c>
      <c r="S56" s="2">
        <f t="shared" si="2"/>
        <v>1.2027249770941735</v>
      </c>
      <c r="T56" s="2">
        <f t="shared" si="3"/>
        <v>2.4252498413582603E-2</v>
      </c>
      <c r="W56" s="11">
        <v>16</v>
      </c>
      <c r="X56" s="11">
        <v>14.603662215819126</v>
      </c>
      <c r="Y56" s="11">
        <v>1.5397003620518372</v>
      </c>
    </row>
    <row r="57" spans="1:25" ht="15.75" x14ac:dyDescent="0.25">
      <c r="A57" s="17">
        <v>4</v>
      </c>
      <c r="B57" s="1">
        <v>12.061526118448683</v>
      </c>
      <c r="C57" s="17">
        <v>52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 s="11">
        <v>13.320146448897656</v>
      </c>
      <c r="Q57" s="2">
        <f t="shared" si="4"/>
        <v>-1.2586203304489736</v>
      </c>
      <c r="R57" s="2">
        <f t="shared" si="1"/>
        <v>1.2586203304489736</v>
      </c>
      <c r="S57" s="2">
        <f t="shared" si="2"/>
        <v>10.435000663173572</v>
      </c>
      <c r="T57" s="2">
        <f t="shared" si="3"/>
        <v>1.5841251362194835</v>
      </c>
      <c r="W57" s="11">
        <v>17</v>
      </c>
      <c r="X57" s="11">
        <v>14.159359939713346</v>
      </c>
      <c r="Y57" s="11">
        <v>0.36969781687260728</v>
      </c>
    </row>
    <row r="58" spans="1:25" ht="15.75" x14ac:dyDescent="0.25">
      <c r="A58" s="17">
        <v>5</v>
      </c>
      <c r="B58" s="1">
        <v>12.306447842049712</v>
      </c>
      <c r="C58" s="17">
        <v>53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11">
        <v>12.87584417279187</v>
      </c>
      <c r="Q58" s="2">
        <f t="shared" si="4"/>
        <v>-0.56939633074215834</v>
      </c>
      <c r="R58" s="2">
        <f t="shared" si="1"/>
        <v>0.56939633074215834</v>
      </c>
      <c r="S58" s="2">
        <f t="shared" si="2"/>
        <v>4.6268130174541247</v>
      </c>
      <c r="T58" s="2">
        <f t="shared" si="3"/>
        <v>0.32421218146263336</v>
      </c>
      <c r="W58" s="11">
        <v>18</v>
      </c>
      <c r="X58" s="11">
        <v>14.237457957593541</v>
      </c>
      <c r="Y58" s="11">
        <v>1.9617094980207774</v>
      </c>
    </row>
    <row r="59" spans="1:25" ht="15.75" x14ac:dyDescent="0.25">
      <c r="A59" s="17">
        <v>6</v>
      </c>
      <c r="B59" s="1">
        <v>11.526139521626565</v>
      </c>
      <c r="C59" s="17">
        <v>54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 s="11">
        <v>12.953942190672064</v>
      </c>
      <c r="Q59" s="2">
        <f t="shared" si="4"/>
        <v>-1.4278026690454997</v>
      </c>
      <c r="R59" s="2">
        <f t="shared" si="1"/>
        <v>1.4278026690454997</v>
      </c>
      <c r="S59" s="2">
        <f t="shared" si="2"/>
        <v>12.387518530089844</v>
      </c>
      <c r="T59" s="2">
        <f t="shared" si="3"/>
        <v>2.0386204617334527</v>
      </c>
      <c r="W59" s="11">
        <v>19</v>
      </c>
      <c r="X59" s="11">
        <v>14.645228831172412</v>
      </c>
      <c r="Y59" s="11">
        <v>0.77449781303771204</v>
      </c>
    </row>
    <row r="60" spans="1:25" ht="15.75" x14ac:dyDescent="0.25">
      <c r="A60" s="17">
        <v>7</v>
      </c>
      <c r="B60" s="1">
        <v>11.99797197027784</v>
      </c>
      <c r="C60" s="17">
        <v>55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 s="11">
        <v>13.361713064250949</v>
      </c>
      <c r="Q60" s="2">
        <f t="shared" si="4"/>
        <v>-1.3637410939731094</v>
      </c>
      <c r="R60" s="2">
        <f t="shared" si="1"/>
        <v>1.3637410939731094</v>
      </c>
      <c r="S60" s="2">
        <f t="shared" si="2"/>
        <v>11.366430071277527</v>
      </c>
      <c r="T60" s="2">
        <f t="shared" si="3"/>
        <v>1.8597897713909732</v>
      </c>
      <c r="W60" s="11">
        <v>20</v>
      </c>
      <c r="X60" s="11">
        <v>14.199646396371907</v>
      </c>
      <c r="Y60" s="11">
        <v>1.5689249415553554</v>
      </c>
    </row>
    <row r="61" spans="1:25" ht="15.75" x14ac:dyDescent="0.25">
      <c r="A61" s="17">
        <v>8</v>
      </c>
      <c r="B61" s="1">
        <v>11.754181494158008</v>
      </c>
      <c r="C61" s="17">
        <v>56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 s="11">
        <v>12.916130629450427</v>
      </c>
      <c r="Q61" s="2">
        <f t="shared" si="4"/>
        <v>-1.1619491352924189</v>
      </c>
      <c r="R61" s="2">
        <f t="shared" si="1"/>
        <v>1.1619491352924189</v>
      </c>
      <c r="S61" s="2">
        <f t="shared" si="2"/>
        <v>9.8854108716112972</v>
      </c>
      <c r="T61" s="2">
        <f t="shared" si="3"/>
        <v>1.3501257930068</v>
      </c>
      <c r="W61" s="11">
        <v>21</v>
      </c>
      <c r="X61" s="11">
        <v>13.882565033718329</v>
      </c>
      <c r="Y61" s="11">
        <v>0.64469568718962122</v>
      </c>
    </row>
    <row r="62" spans="1:25" ht="15.75" x14ac:dyDescent="0.25">
      <c r="A62" s="17">
        <v>9</v>
      </c>
      <c r="B62" s="1">
        <v>11.173321837157344</v>
      </c>
      <c r="C62" s="17">
        <v>57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 s="11">
        <v>12.599049266796852</v>
      </c>
      <c r="Q62" s="2">
        <f t="shared" si="4"/>
        <v>-1.4257274296395082</v>
      </c>
      <c r="R62" s="2">
        <f t="shared" si="1"/>
        <v>1.4257274296395082</v>
      </c>
      <c r="S62" s="2">
        <f t="shared" si="2"/>
        <v>12.76010348952979</v>
      </c>
      <c r="T62" s="2">
        <f t="shared" si="3"/>
        <v>2.0326987036264788</v>
      </c>
      <c r="W62" s="11">
        <v>22</v>
      </c>
      <c r="X62" s="11">
        <v>13.27233257686312</v>
      </c>
      <c r="Y62" s="11">
        <v>1.1034148861081174</v>
      </c>
    </row>
    <row r="63" spans="1:25" ht="15.75" x14ac:dyDescent="0.25">
      <c r="A63" s="17">
        <v>10</v>
      </c>
      <c r="B63" s="1">
        <v>9.9560407868695595</v>
      </c>
      <c r="C63" s="17">
        <v>58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0</v>
      </c>
      <c r="P63" s="11">
        <v>11.988816809941639</v>
      </c>
      <c r="Q63" s="2">
        <f t="shared" si="4"/>
        <v>-2.0327760230720795</v>
      </c>
      <c r="R63" s="2">
        <f t="shared" si="1"/>
        <v>2.0327760230720795</v>
      </c>
      <c r="S63" s="2">
        <f t="shared" si="2"/>
        <v>20.417514015741968</v>
      </c>
      <c r="T63" s="2">
        <f t="shared" si="3"/>
        <v>4.1321783599767397</v>
      </c>
      <c r="W63" s="11">
        <v>23</v>
      </c>
      <c r="X63" s="11">
        <v>13.107884356578886</v>
      </c>
      <c r="Y63" s="11">
        <v>1.6162117731147738</v>
      </c>
    </row>
    <row r="64" spans="1:25" ht="15.75" x14ac:dyDescent="0.25">
      <c r="A64" s="17">
        <v>11</v>
      </c>
      <c r="B64" s="1">
        <v>10.163216858920499</v>
      </c>
      <c r="C64" s="17">
        <v>59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 s="11">
        <v>11.824368589657418</v>
      </c>
      <c r="Q64" s="2">
        <f t="shared" si="4"/>
        <v>-1.6611517307369184</v>
      </c>
      <c r="R64" s="2">
        <f t="shared" si="1"/>
        <v>1.6611517307369184</v>
      </c>
      <c r="S64" s="2">
        <f t="shared" si="2"/>
        <v>16.344743537366181</v>
      </c>
      <c r="T64" s="2">
        <f t="shared" si="3"/>
        <v>2.7594250725302594</v>
      </c>
      <c r="W64" s="11">
        <v>24</v>
      </c>
      <c r="X64" s="11">
        <v>13.365165379479855</v>
      </c>
      <c r="Y64" s="11">
        <v>2.176418935877491</v>
      </c>
    </row>
    <row r="65" spans="1:25" ht="15.75" x14ac:dyDescent="0.25">
      <c r="A65" s="17">
        <v>12</v>
      </c>
      <c r="B65" s="1">
        <v>10.334137857954079</v>
      </c>
      <c r="C65" s="17">
        <v>60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 s="11">
        <v>12.08164961255839</v>
      </c>
      <c r="Q65" s="2">
        <f t="shared" si="4"/>
        <v>-1.7475117546043109</v>
      </c>
      <c r="R65" s="2">
        <f t="shared" si="1"/>
        <v>1.7475117546043109</v>
      </c>
      <c r="S65" s="2">
        <f t="shared" si="2"/>
        <v>16.910087504389821</v>
      </c>
      <c r="T65" s="2">
        <f t="shared" si="3"/>
        <v>3.053797332480237</v>
      </c>
      <c r="W65" s="11">
        <v>25</v>
      </c>
      <c r="X65" s="11">
        <v>16.163363541224399</v>
      </c>
      <c r="Y65" s="11">
        <v>-9.1959536491451388E-2</v>
      </c>
    </row>
    <row r="66" spans="1:25" ht="15.75" x14ac:dyDescent="0.25">
      <c r="A66" s="17">
        <v>1</v>
      </c>
      <c r="B66" s="1">
        <v>13.422526502660121</v>
      </c>
      <c r="C66" s="17">
        <v>61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 s="11">
        <v>14.879847774302911</v>
      </c>
      <c r="Q66" s="2">
        <f t="shared" si="4"/>
        <v>-1.4573212716427904</v>
      </c>
      <c r="R66" s="2">
        <f t="shared" si="1"/>
        <v>1.4573212716427904</v>
      </c>
      <c r="S66" s="2">
        <f t="shared" si="2"/>
        <v>10.85727989699982</v>
      </c>
      <c r="T66" s="2">
        <f t="shared" si="3"/>
        <v>2.1237852887825595</v>
      </c>
      <c r="W66" s="11">
        <v>26</v>
      </c>
      <c r="X66" s="11">
        <v>15.396361591183474</v>
      </c>
      <c r="Y66" s="11">
        <v>0.78027267918340115</v>
      </c>
    </row>
    <row r="67" spans="1:25" ht="15.75" x14ac:dyDescent="0.25">
      <c r="A67" s="17">
        <v>2</v>
      </c>
      <c r="B67" s="1">
        <v>12.999178192681427</v>
      </c>
      <c r="C67" s="17">
        <v>62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 s="11">
        <v>14.112845824262003</v>
      </c>
      <c r="Q67" s="2">
        <f t="shared" si="4"/>
        <v>-1.1136676315805758</v>
      </c>
      <c r="R67" s="2">
        <f t="shared" si="1"/>
        <v>1.1136676315805758</v>
      </c>
      <c r="S67" s="2">
        <f t="shared" si="2"/>
        <v>8.5672156737383105</v>
      </c>
      <c r="T67" s="2">
        <f t="shared" si="3"/>
        <v>1.240255593630289</v>
      </c>
      <c r="W67" s="11">
        <v>27</v>
      </c>
      <c r="X67" s="11">
        <v>13.959684249176675</v>
      </c>
      <c r="Y67" s="11">
        <v>-1.0352013674391323</v>
      </c>
    </row>
    <row r="68" spans="1:25" ht="15.75" x14ac:dyDescent="0.25">
      <c r="A68" s="17">
        <v>3</v>
      </c>
      <c r="B68" s="1">
        <v>11.347890303796518</v>
      </c>
      <c r="C68" s="17">
        <v>63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11">
        <v>12.676168482255205</v>
      </c>
      <c r="Q68" s="2">
        <f t="shared" si="4"/>
        <v>-1.328278178458687</v>
      </c>
      <c r="R68" s="2">
        <f t="shared" si="1"/>
        <v>1.328278178458687</v>
      </c>
      <c r="S68" s="2">
        <f t="shared" si="2"/>
        <v>11.705067134939629</v>
      </c>
      <c r="T68" s="2">
        <f t="shared" si="3"/>
        <v>1.7643229193695276</v>
      </c>
      <c r="W68" s="11">
        <v>28</v>
      </c>
      <c r="X68" s="11">
        <v>14.175823626845302</v>
      </c>
      <c r="Y68" s="11">
        <v>0.61549555762712593</v>
      </c>
    </row>
    <row r="69" spans="1:25" ht="15.75" x14ac:dyDescent="0.25">
      <c r="A69" s="17">
        <v>4</v>
      </c>
      <c r="B69" s="1">
        <v>12.010157084749483</v>
      </c>
      <c r="C69" s="17">
        <v>64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s="11">
        <v>12.892307859923832</v>
      </c>
      <c r="Q69" s="2">
        <f t="shared" si="4"/>
        <v>-0.88215077517434892</v>
      </c>
      <c r="R69" s="2">
        <f t="shared" si="1"/>
        <v>0.88215077517434892</v>
      </c>
      <c r="S69" s="2">
        <f t="shared" si="2"/>
        <v>7.345039444109398</v>
      </c>
      <c r="T69" s="2">
        <f t="shared" si="3"/>
        <v>0.77818999014070467</v>
      </c>
      <c r="W69" s="11">
        <v>29</v>
      </c>
      <c r="X69" s="11">
        <v>13.731521350739522</v>
      </c>
      <c r="Y69" s="11">
        <v>-0.83931322443923584</v>
      </c>
    </row>
    <row r="70" spans="1:25" ht="15.75" x14ac:dyDescent="0.25">
      <c r="A70" s="17">
        <v>5</v>
      </c>
      <c r="B70" s="1">
        <v>11.881079067732694</v>
      </c>
      <c r="C70" s="17">
        <v>65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 s="11">
        <v>12.448005583818047</v>
      </c>
      <c r="Q70" s="2">
        <f t="shared" ref="Q70:Q101" si="5">(B70-P70)</f>
        <v>-0.56692651608535272</v>
      </c>
      <c r="R70" s="2">
        <f t="shared" si="1"/>
        <v>0.56692651608535272</v>
      </c>
      <c r="S70" s="2">
        <f t="shared" si="2"/>
        <v>4.7716753070438171</v>
      </c>
      <c r="T70" s="2">
        <f t="shared" si="3"/>
        <v>0.32140567464067571</v>
      </c>
      <c r="W70" s="11">
        <v>30</v>
      </c>
      <c r="X70" s="11">
        <v>13.809619368619718</v>
      </c>
      <c r="Y70" s="11">
        <v>0.22385002830110245</v>
      </c>
    </row>
    <row r="71" spans="1:25" ht="15.75" x14ac:dyDescent="0.25">
      <c r="A71" s="17">
        <v>6</v>
      </c>
      <c r="B71" s="1">
        <v>10.544741257046356</v>
      </c>
      <c r="C71" s="17">
        <v>66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 s="11">
        <v>12.526103601698239</v>
      </c>
      <c r="Q71" s="2">
        <f t="shared" si="5"/>
        <v>-1.9813623446518829</v>
      </c>
      <c r="R71" s="2">
        <f t="shared" ref="R71:R134" si="6">ABS(Q71)</f>
        <v>1.9813623446518829</v>
      </c>
      <c r="S71" s="2">
        <f t="shared" ref="S71:S134" si="7">ABS((Q71/B71)*100)</f>
        <v>18.790051802625968</v>
      </c>
      <c r="T71" s="2">
        <f t="shared" ref="T71:T134" si="8">Q71^2</f>
        <v>3.9257967408044068</v>
      </c>
      <c r="W71" s="11">
        <v>31</v>
      </c>
      <c r="X71" s="11">
        <v>14.217390242198588</v>
      </c>
      <c r="Y71" s="11">
        <v>7.6819016730533818E-2</v>
      </c>
    </row>
    <row r="72" spans="1:25" ht="15.75" x14ac:dyDescent="0.25">
      <c r="A72" s="17">
        <v>7</v>
      </c>
      <c r="B72" s="1">
        <v>12.386491979010362</v>
      </c>
      <c r="C72" s="17">
        <v>67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 s="11">
        <v>12.933874475277126</v>
      </c>
      <c r="Q72" s="2">
        <f t="shared" si="5"/>
        <v>-0.5473824962667635</v>
      </c>
      <c r="R72" s="2">
        <f t="shared" si="6"/>
        <v>0.5473824962667635</v>
      </c>
      <c r="S72" s="2">
        <f t="shared" si="7"/>
        <v>4.4191890423401174</v>
      </c>
      <c r="T72" s="2">
        <f t="shared" si="8"/>
        <v>0.29962759721923338</v>
      </c>
      <c r="W72" s="11">
        <v>32</v>
      </c>
      <c r="X72" s="11">
        <v>13.771807807398083</v>
      </c>
      <c r="Y72" s="11">
        <v>0.80227286011859533</v>
      </c>
    </row>
    <row r="73" spans="1:25" ht="15.75" x14ac:dyDescent="0.25">
      <c r="A73" s="17">
        <v>8</v>
      </c>
      <c r="B73" s="1">
        <v>12.795884131388471</v>
      </c>
      <c r="C73" s="17">
        <v>68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 s="11">
        <v>12.488292040476601</v>
      </c>
      <c r="Q73" s="2">
        <f t="shared" si="5"/>
        <v>0.30759209091186968</v>
      </c>
      <c r="R73" s="2">
        <f t="shared" si="6"/>
        <v>0.30759209091186968</v>
      </c>
      <c r="S73" s="2">
        <f t="shared" si="7"/>
        <v>2.4038361691424059</v>
      </c>
      <c r="T73" s="2">
        <f t="shared" si="8"/>
        <v>9.4612894391535904E-2</v>
      </c>
      <c r="W73" s="11">
        <v>33</v>
      </c>
      <c r="X73" s="11">
        <v>13.454726444744505</v>
      </c>
      <c r="Y73" s="11">
        <v>0.82738583872664684</v>
      </c>
    </row>
    <row r="74" spans="1:25" ht="15.75" x14ac:dyDescent="0.25">
      <c r="A74" s="17">
        <v>9</v>
      </c>
      <c r="B74" s="1">
        <v>12.905498733743102</v>
      </c>
      <c r="C74" s="17">
        <v>69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 s="11">
        <v>12.171210677823028</v>
      </c>
      <c r="Q74" s="2">
        <f t="shared" si="5"/>
        <v>0.73428805592007329</v>
      </c>
      <c r="R74" s="2">
        <f t="shared" si="6"/>
        <v>0.73428805592007329</v>
      </c>
      <c r="S74" s="2">
        <f t="shared" si="7"/>
        <v>5.6897301767980641</v>
      </c>
      <c r="T74" s="2">
        <f t="shared" si="8"/>
        <v>0.53917894906688069</v>
      </c>
      <c r="W74" s="11">
        <v>34</v>
      </c>
      <c r="X74" s="11">
        <v>12.844493987889296</v>
      </c>
      <c r="Y74" s="11">
        <v>0.76810350712351649</v>
      </c>
    </row>
    <row r="75" spans="1:25" ht="15.75" x14ac:dyDescent="0.25">
      <c r="A75" s="17">
        <v>10</v>
      </c>
      <c r="B75" s="1">
        <v>11.354886524622266</v>
      </c>
      <c r="C75" s="17">
        <v>70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 s="11">
        <v>11.560978220967813</v>
      </c>
      <c r="Q75" s="2">
        <f t="shared" si="5"/>
        <v>-0.20609169634554725</v>
      </c>
      <c r="R75" s="2">
        <f t="shared" si="6"/>
        <v>0.20609169634554725</v>
      </c>
      <c r="S75" s="2">
        <f t="shared" si="7"/>
        <v>1.8150044555588645</v>
      </c>
      <c r="T75" s="2">
        <f t="shared" si="8"/>
        <v>4.2473787302585254E-2</v>
      </c>
      <c r="W75" s="11">
        <v>35</v>
      </c>
      <c r="X75" s="11">
        <v>12.680045767605062</v>
      </c>
      <c r="Y75" s="11">
        <v>0.23612583130784692</v>
      </c>
    </row>
    <row r="76" spans="1:25" ht="15.75" x14ac:dyDescent="0.25">
      <c r="A76" s="17">
        <v>11</v>
      </c>
      <c r="B76" s="1">
        <v>10.930711295016883</v>
      </c>
      <c r="C76" s="17">
        <v>71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 s="11">
        <v>11.396530000683594</v>
      </c>
      <c r="Q76" s="2">
        <f t="shared" si="5"/>
        <v>-0.46581870566671135</v>
      </c>
      <c r="R76" s="2">
        <f t="shared" si="6"/>
        <v>0.46581870566671135</v>
      </c>
      <c r="S76" s="2">
        <f t="shared" si="7"/>
        <v>4.2615589516033587</v>
      </c>
      <c r="T76" s="2">
        <f t="shared" si="8"/>
        <v>0.21698706654901026</v>
      </c>
      <c r="W76" s="11">
        <v>36</v>
      </c>
      <c r="X76" s="11">
        <v>12.937326790506031</v>
      </c>
      <c r="Y76" s="11">
        <v>-0.84655834770679839</v>
      </c>
    </row>
    <row r="77" spans="1:25" ht="15.75" x14ac:dyDescent="0.25">
      <c r="A77" s="17">
        <v>12</v>
      </c>
      <c r="B77" s="1">
        <v>11.785157388944768</v>
      </c>
      <c r="C77" s="17">
        <v>72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 s="11">
        <v>11.653811023584565</v>
      </c>
      <c r="Q77" s="2">
        <f t="shared" si="5"/>
        <v>0.13134636536020317</v>
      </c>
      <c r="R77" s="2">
        <f t="shared" si="6"/>
        <v>0.13134636536020317</v>
      </c>
      <c r="S77" s="2">
        <f t="shared" si="7"/>
        <v>1.1145066716157261</v>
      </c>
      <c r="T77" s="2">
        <f t="shared" si="8"/>
        <v>1.7251867693335979E-2</v>
      </c>
      <c r="W77" s="11">
        <v>37</v>
      </c>
      <c r="X77" s="11">
        <v>15.735524952250577</v>
      </c>
      <c r="Y77" s="11">
        <v>1.2638170580523873</v>
      </c>
    </row>
    <row r="78" spans="1:25" ht="15.75" x14ac:dyDescent="0.25">
      <c r="A78" s="17">
        <v>1</v>
      </c>
      <c r="B78" s="1">
        <v>13.883015944084443</v>
      </c>
      <c r="C78" s="17">
        <v>73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 s="11">
        <v>14.452009185329088</v>
      </c>
      <c r="Q78" s="2">
        <f t="shared" si="5"/>
        <v>-0.56899324124464457</v>
      </c>
      <c r="R78" s="2">
        <f t="shared" si="6"/>
        <v>0.56899324124464457</v>
      </c>
      <c r="S78" s="2">
        <f t="shared" si="7"/>
        <v>4.0984843893886955</v>
      </c>
      <c r="T78" s="2">
        <f t="shared" si="8"/>
        <v>0.32375330858208629</v>
      </c>
      <c r="W78" s="11">
        <v>38</v>
      </c>
      <c r="X78" s="11">
        <v>14.96852300220965</v>
      </c>
      <c r="Y78" s="11">
        <v>0.72034624916349621</v>
      </c>
    </row>
    <row r="79" spans="1:25" ht="15.75" x14ac:dyDescent="0.25">
      <c r="A79" s="17">
        <v>2</v>
      </c>
      <c r="B79" s="1">
        <v>12.844781713967251</v>
      </c>
      <c r="C79" s="17">
        <v>74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 s="11">
        <v>13.685007235288179</v>
      </c>
      <c r="Q79" s="2">
        <f t="shared" si="5"/>
        <v>-0.84022552132092798</v>
      </c>
      <c r="R79" s="2">
        <f t="shared" si="6"/>
        <v>0.84022552132092798</v>
      </c>
      <c r="S79" s="2">
        <f t="shared" si="7"/>
        <v>6.5413764128609326</v>
      </c>
      <c r="T79" s="2">
        <f t="shared" si="8"/>
        <v>0.70597892667902518</v>
      </c>
      <c r="W79" s="11">
        <v>39</v>
      </c>
      <c r="X79" s="11">
        <v>13.531845660202851</v>
      </c>
      <c r="Y79" s="11">
        <v>8.6393451207616323E-2</v>
      </c>
    </row>
    <row r="80" spans="1:25" ht="15.75" x14ac:dyDescent="0.25">
      <c r="A80" s="17">
        <v>3</v>
      </c>
      <c r="B80" s="1">
        <v>11.942158848138043</v>
      </c>
      <c r="C80" s="17">
        <v>75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 s="11">
        <v>12.24832989328138</v>
      </c>
      <c r="Q80" s="2">
        <f t="shared" si="5"/>
        <v>-0.30617104514333704</v>
      </c>
      <c r="R80" s="2">
        <f t="shared" si="6"/>
        <v>0.30617104514333704</v>
      </c>
      <c r="S80" s="2">
        <f t="shared" si="7"/>
        <v>2.5637830566210695</v>
      </c>
      <c r="T80" s="2">
        <f t="shared" si="8"/>
        <v>9.3740708884163332E-2</v>
      </c>
      <c r="W80" s="11">
        <v>40</v>
      </c>
      <c r="X80" s="11">
        <v>13.747985037871478</v>
      </c>
      <c r="Y80" s="11">
        <v>0.92626069754264329</v>
      </c>
    </row>
    <row r="81" spans="1:25" ht="15.75" x14ac:dyDescent="0.25">
      <c r="A81" s="17">
        <v>4</v>
      </c>
      <c r="B81" s="1">
        <v>10.893403231722681</v>
      </c>
      <c r="C81" s="17">
        <v>76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11">
        <v>12.464469270950007</v>
      </c>
      <c r="Q81" s="2">
        <f t="shared" si="5"/>
        <v>-1.5710660392273255</v>
      </c>
      <c r="R81" s="2">
        <f t="shared" si="6"/>
        <v>1.5710660392273255</v>
      </c>
      <c r="S81" s="2">
        <f t="shared" si="7"/>
        <v>14.422178320290429</v>
      </c>
      <c r="T81" s="2">
        <f t="shared" si="8"/>
        <v>2.468248499613436</v>
      </c>
      <c r="W81" s="11">
        <v>41</v>
      </c>
      <c r="X81" s="11">
        <v>13.303682761765698</v>
      </c>
      <c r="Y81" s="11">
        <v>0.44833428923764806</v>
      </c>
    </row>
    <row r="82" spans="1:25" ht="15.75" x14ac:dyDescent="0.25">
      <c r="A82" s="17">
        <v>5</v>
      </c>
      <c r="B82" s="1">
        <v>11.522642217160962</v>
      </c>
      <c r="C82" s="17">
        <v>77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 s="11">
        <v>12.020166994844221</v>
      </c>
      <c r="Q82" s="2">
        <f t="shared" si="5"/>
        <v>-0.49752477768325853</v>
      </c>
      <c r="R82" s="2">
        <f t="shared" si="6"/>
        <v>0.49752477768325853</v>
      </c>
      <c r="S82" s="2">
        <f t="shared" si="7"/>
        <v>4.3178011458368664</v>
      </c>
      <c r="T82" s="2">
        <f t="shared" si="8"/>
        <v>0.24753090440877584</v>
      </c>
      <c r="W82" s="11">
        <v>42</v>
      </c>
      <c r="X82" s="11">
        <v>13.381780779645894</v>
      </c>
      <c r="Y82" s="11">
        <v>0.60707283528928002</v>
      </c>
    </row>
    <row r="83" spans="1:25" ht="15.75" x14ac:dyDescent="0.25">
      <c r="A83" s="17">
        <v>6</v>
      </c>
      <c r="B83" s="1">
        <v>11.162157417764714</v>
      </c>
      <c r="C83" s="17">
        <v>78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 s="11">
        <v>12.098265012724415</v>
      </c>
      <c r="Q83" s="2">
        <f t="shared" si="5"/>
        <v>-0.93610759495970086</v>
      </c>
      <c r="R83" s="2">
        <f t="shared" si="6"/>
        <v>0.93610759495970086</v>
      </c>
      <c r="S83" s="2">
        <f t="shared" si="7"/>
        <v>8.3864396453491494</v>
      </c>
      <c r="T83" s="2">
        <f t="shared" si="8"/>
        <v>0.87629742934123533</v>
      </c>
      <c r="W83" s="11">
        <v>43</v>
      </c>
      <c r="X83" s="11">
        <v>13.789551653224764</v>
      </c>
      <c r="Y83" s="11">
        <v>-0.84383775129468397</v>
      </c>
    </row>
    <row r="84" spans="1:25" ht="15.75" x14ac:dyDescent="0.25">
      <c r="A84" s="17">
        <v>7</v>
      </c>
      <c r="B84" s="1">
        <v>11.156805094012503</v>
      </c>
      <c r="C84" s="17">
        <v>79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 s="11">
        <v>12.506035886303302</v>
      </c>
      <c r="Q84" s="2">
        <f t="shared" si="5"/>
        <v>-1.3492307922907987</v>
      </c>
      <c r="R84" s="2">
        <f t="shared" si="6"/>
        <v>1.3492307922907987</v>
      </c>
      <c r="S84" s="2">
        <f t="shared" si="7"/>
        <v>12.093343756761399</v>
      </c>
      <c r="T84" s="2">
        <f t="shared" si="8"/>
        <v>1.8204237308656563</v>
      </c>
      <c r="W84" s="11">
        <v>44</v>
      </c>
      <c r="X84" s="11">
        <v>13.34396921842426</v>
      </c>
      <c r="Y84" s="11">
        <v>-0.26682163791097402</v>
      </c>
    </row>
    <row r="85" spans="1:25" ht="15.75" x14ac:dyDescent="0.25">
      <c r="A85" s="17">
        <v>8</v>
      </c>
      <c r="B85" s="1">
        <v>10.722557796252461</v>
      </c>
      <c r="C85" s="17">
        <v>80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 s="11">
        <v>12.060453451502777</v>
      </c>
      <c r="Q85" s="2">
        <f t="shared" si="5"/>
        <v>-1.3378956552503158</v>
      </c>
      <c r="R85" s="2">
        <f t="shared" si="6"/>
        <v>1.3378956552503158</v>
      </c>
      <c r="S85" s="2">
        <f t="shared" si="7"/>
        <v>12.477392807506348</v>
      </c>
      <c r="T85" s="2">
        <f t="shared" si="8"/>
        <v>1.789964784337672</v>
      </c>
      <c r="W85" s="11">
        <v>45</v>
      </c>
      <c r="X85" s="11">
        <v>13.026887855770681</v>
      </c>
      <c r="Y85" s="11">
        <v>-0.51375069427703934</v>
      </c>
    </row>
    <row r="86" spans="1:25" ht="15.75" x14ac:dyDescent="0.25">
      <c r="A86" s="17">
        <v>9</v>
      </c>
      <c r="B86" s="1">
        <v>10.823304381310617</v>
      </c>
      <c r="C86" s="17">
        <v>81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 s="11">
        <v>11.743372088849203</v>
      </c>
      <c r="Q86" s="2">
        <f t="shared" si="5"/>
        <v>-0.92006770753858547</v>
      </c>
      <c r="R86" s="2">
        <f t="shared" si="6"/>
        <v>0.92006770753858547</v>
      </c>
      <c r="S86" s="2">
        <f t="shared" si="7"/>
        <v>8.5008022977468212</v>
      </c>
      <c r="T86" s="2">
        <f t="shared" si="8"/>
        <v>0.84652458645530804</v>
      </c>
      <c r="W86" s="11">
        <v>46</v>
      </c>
      <c r="X86" s="11">
        <v>12.416655398915472</v>
      </c>
      <c r="Y86" s="11">
        <v>0.17697127839161375</v>
      </c>
    </row>
    <row r="87" spans="1:25" ht="15.75" x14ac:dyDescent="0.25">
      <c r="A87" s="17">
        <v>10</v>
      </c>
      <c r="B87" s="1">
        <v>10.064204387300627</v>
      </c>
      <c r="C87" s="17">
        <v>82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 s="11">
        <v>11.133139631993989</v>
      </c>
      <c r="Q87" s="2">
        <f t="shared" si="5"/>
        <v>-1.0689352446933622</v>
      </c>
      <c r="R87" s="2">
        <f t="shared" si="6"/>
        <v>1.0689352446933622</v>
      </c>
      <c r="S87" s="2">
        <f t="shared" si="7"/>
        <v>10.621159940294762</v>
      </c>
      <c r="T87" s="2">
        <f t="shared" si="8"/>
        <v>1.1426225573476581</v>
      </c>
      <c r="W87" s="11">
        <v>47</v>
      </c>
      <c r="X87" s="11">
        <v>12.252207178631238</v>
      </c>
      <c r="Y87" s="11">
        <v>-0.47943483106958773</v>
      </c>
    </row>
    <row r="88" spans="1:25" ht="15.75" x14ac:dyDescent="0.25">
      <c r="A88" s="17">
        <v>11</v>
      </c>
      <c r="B88" s="1">
        <v>9.4056540032941136</v>
      </c>
      <c r="C88" s="17">
        <v>83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 s="11">
        <v>10.968691411709768</v>
      </c>
      <c r="Q88" s="2">
        <f t="shared" si="5"/>
        <v>-1.5630374084156546</v>
      </c>
      <c r="R88" s="2">
        <f t="shared" si="6"/>
        <v>1.5630374084156546</v>
      </c>
      <c r="S88" s="2">
        <f t="shared" si="7"/>
        <v>16.61806194304231</v>
      </c>
      <c r="T88" s="2">
        <f t="shared" si="8"/>
        <v>2.4430859401067258</v>
      </c>
      <c r="W88" s="11">
        <v>48</v>
      </c>
      <c r="X88" s="11">
        <v>12.509488201532207</v>
      </c>
      <c r="Y88" s="11">
        <v>-0.43782268227692178</v>
      </c>
    </row>
    <row r="89" spans="1:25" ht="15.75" x14ac:dyDescent="0.25">
      <c r="A89" s="17">
        <v>12</v>
      </c>
      <c r="B89" s="1">
        <v>9.8902379388991069</v>
      </c>
      <c r="C89" s="17">
        <v>84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 s="11">
        <v>11.225972434610741</v>
      </c>
      <c r="Q89" s="2">
        <f t="shared" si="5"/>
        <v>-1.3357344957116339</v>
      </c>
      <c r="R89" s="2">
        <f t="shared" si="6"/>
        <v>1.3357344957116339</v>
      </c>
      <c r="S89" s="2">
        <f t="shared" si="7"/>
        <v>13.505585042176611</v>
      </c>
      <c r="T89" s="2">
        <f t="shared" si="8"/>
        <v>1.784186643034013</v>
      </c>
      <c r="W89" s="11">
        <v>49</v>
      </c>
      <c r="X89" s="11">
        <v>15.307686363276753</v>
      </c>
      <c r="Y89" s="11">
        <v>-2.0920891270444901</v>
      </c>
    </row>
    <row r="90" spans="1:25" ht="15.75" x14ac:dyDescent="0.25">
      <c r="A90" s="17">
        <v>1</v>
      </c>
      <c r="B90" s="1">
        <v>13.110013482615246</v>
      </c>
      <c r="C90" s="17">
        <v>85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 s="11">
        <v>14.024170596355262</v>
      </c>
      <c r="Q90" s="2">
        <f t="shared" si="5"/>
        <v>-0.91415711374001596</v>
      </c>
      <c r="R90" s="2">
        <f t="shared" si="6"/>
        <v>0.91415711374001596</v>
      </c>
      <c r="S90" s="2">
        <f t="shared" si="7"/>
        <v>6.9729685248016677</v>
      </c>
      <c r="T90" s="2">
        <f t="shared" si="8"/>
        <v>0.83568322860147648</v>
      </c>
      <c r="W90" s="11">
        <v>50</v>
      </c>
      <c r="X90" s="11">
        <v>14.540684413235827</v>
      </c>
      <c r="Y90" s="11">
        <v>-0.31251018258265972</v>
      </c>
    </row>
    <row r="91" spans="1:25" ht="15.75" x14ac:dyDescent="0.25">
      <c r="A91" s="17">
        <v>2</v>
      </c>
      <c r="B91" s="1">
        <v>11.997659701718108</v>
      </c>
      <c r="C91" s="17">
        <v>86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 s="11">
        <v>13.257168646314355</v>
      </c>
      <c r="Q91" s="2">
        <f t="shared" si="5"/>
        <v>-1.2595089445962468</v>
      </c>
      <c r="R91" s="2">
        <f t="shared" si="6"/>
        <v>1.2595089445962468</v>
      </c>
      <c r="S91" s="2">
        <f t="shared" si="7"/>
        <v>10.497955233851821</v>
      </c>
      <c r="T91" s="2">
        <f t="shared" si="8"/>
        <v>1.5863627815179515</v>
      </c>
      <c r="W91" s="11">
        <v>51</v>
      </c>
      <c r="X91" s="11">
        <v>13.104007071229027</v>
      </c>
      <c r="Y91" s="11">
        <v>-0.15573213673992115</v>
      </c>
    </row>
    <row r="92" spans="1:25" ht="15.75" x14ac:dyDescent="0.25">
      <c r="A92" s="17">
        <v>3</v>
      </c>
      <c r="B92" s="1">
        <v>11.226441135364656</v>
      </c>
      <c r="C92" s="17">
        <v>87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11">
        <v>11.820491304307556</v>
      </c>
      <c r="Q92" s="2">
        <f t="shared" si="5"/>
        <v>-0.59405016894289986</v>
      </c>
      <c r="R92" s="2">
        <f t="shared" si="6"/>
        <v>0.59405016894289986</v>
      </c>
      <c r="S92" s="2">
        <f t="shared" si="7"/>
        <v>5.2915270456598176</v>
      </c>
      <c r="T92" s="2">
        <f t="shared" si="8"/>
        <v>0.35289560322108787</v>
      </c>
      <c r="W92" s="11">
        <v>52</v>
      </c>
      <c r="X92" s="11">
        <v>13.320146448897654</v>
      </c>
      <c r="Y92" s="11">
        <v>-1.2586203304489718</v>
      </c>
    </row>
    <row r="93" spans="1:25" ht="15.75" x14ac:dyDescent="0.25">
      <c r="A93" s="17">
        <v>4</v>
      </c>
      <c r="B93" s="1">
        <v>11.132919808758453</v>
      </c>
      <c r="C93" s="17">
        <v>88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 s="11">
        <v>12.036630681976181</v>
      </c>
      <c r="Q93" s="2">
        <f t="shared" si="5"/>
        <v>-0.90371087321772769</v>
      </c>
      <c r="R93" s="2">
        <f t="shared" si="6"/>
        <v>0.90371087321772769</v>
      </c>
      <c r="S93" s="2">
        <f t="shared" si="7"/>
        <v>8.1174650382980698</v>
      </c>
      <c r="T93" s="2">
        <f t="shared" si="8"/>
        <v>0.81669334237194791</v>
      </c>
      <c r="W93" s="11">
        <v>53</v>
      </c>
      <c r="X93" s="11">
        <v>12.875844172791874</v>
      </c>
      <c r="Y93" s="11">
        <v>-0.56939633074216189</v>
      </c>
    </row>
    <row r="94" spans="1:25" ht="15.75" x14ac:dyDescent="0.25">
      <c r="A94" s="17">
        <v>5</v>
      </c>
      <c r="B94" s="1">
        <v>10.830906644043043</v>
      </c>
      <c r="C94" s="17">
        <v>89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1">
        <v>11.592328405870397</v>
      </c>
      <c r="Q94" s="2">
        <f t="shared" si="5"/>
        <v>-0.76142176182735355</v>
      </c>
      <c r="R94" s="2">
        <f t="shared" si="6"/>
        <v>0.76142176182735355</v>
      </c>
      <c r="S94" s="2">
        <f t="shared" si="7"/>
        <v>7.0300833240597864</v>
      </c>
      <c r="T94" s="2">
        <f t="shared" si="8"/>
        <v>0.57976309938427106</v>
      </c>
      <c r="W94" s="11">
        <v>54</v>
      </c>
      <c r="X94" s="11">
        <v>12.95394219067207</v>
      </c>
      <c r="Y94" s="11">
        <v>-1.427802669045505</v>
      </c>
    </row>
    <row r="95" spans="1:25" ht="15.75" x14ac:dyDescent="0.25">
      <c r="A95" s="17">
        <v>6</v>
      </c>
      <c r="B95" s="1">
        <v>11.193493882460945</v>
      </c>
      <c r="C95" s="17">
        <v>90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 s="11">
        <v>11.670426423750591</v>
      </c>
      <c r="Q95" s="2">
        <f t="shared" si="5"/>
        <v>-0.47693254128964568</v>
      </c>
      <c r="R95" s="2">
        <f t="shared" si="6"/>
        <v>0.47693254128964568</v>
      </c>
      <c r="S95" s="2">
        <f t="shared" si="7"/>
        <v>4.2608013753145473</v>
      </c>
      <c r="T95" s="2">
        <f t="shared" si="8"/>
        <v>0.22746464894099958</v>
      </c>
      <c r="W95" s="11">
        <v>55</v>
      </c>
      <c r="X95" s="11">
        <v>13.361713064250941</v>
      </c>
      <c r="Y95" s="11">
        <v>-1.3637410939731005</v>
      </c>
    </row>
    <row r="96" spans="1:25" ht="15.75" x14ac:dyDescent="0.25">
      <c r="A96" s="17">
        <v>7</v>
      </c>
      <c r="B96" s="1">
        <v>12.088557187072535</v>
      </c>
      <c r="C96" s="17">
        <v>91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 s="11">
        <v>12.078197297329476</v>
      </c>
      <c r="Q96" s="2">
        <f t="shared" si="5"/>
        <v>1.0359889743059014E-2</v>
      </c>
      <c r="R96" s="2">
        <f t="shared" si="6"/>
        <v>1.0359889743059014E-2</v>
      </c>
      <c r="S96" s="2">
        <f t="shared" si="7"/>
        <v>8.569996884440309E-2</v>
      </c>
      <c r="T96" s="2">
        <f t="shared" si="8"/>
        <v>1.0732731548833936E-4</v>
      </c>
      <c r="W96" s="11">
        <v>56</v>
      </c>
      <c r="X96" s="11">
        <v>12.916130629450436</v>
      </c>
      <c r="Y96" s="11">
        <v>-1.1619491352924278</v>
      </c>
    </row>
    <row r="97" spans="1:25" ht="15.75" x14ac:dyDescent="0.25">
      <c r="A97" s="17">
        <v>8</v>
      </c>
      <c r="B97" s="1">
        <v>11.202883164324156</v>
      </c>
      <c r="C97" s="17">
        <v>92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 s="11">
        <v>11.632614862528953</v>
      </c>
      <c r="Q97" s="2">
        <f t="shared" si="5"/>
        <v>-0.4297316982047974</v>
      </c>
      <c r="R97" s="2">
        <f t="shared" si="6"/>
        <v>0.4297316982047974</v>
      </c>
      <c r="S97" s="2">
        <f t="shared" si="7"/>
        <v>3.83590270380832</v>
      </c>
      <c r="T97" s="2">
        <f t="shared" si="8"/>
        <v>0.18466933244197908</v>
      </c>
      <c r="W97" s="11">
        <v>57</v>
      </c>
      <c r="X97" s="11">
        <v>12.599049266796857</v>
      </c>
      <c r="Y97" s="11">
        <v>-1.4257274296395135</v>
      </c>
    </row>
    <row r="98" spans="1:25" ht="15.75" x14ac:dyDescent="0.25">
      <c r="A98" s="17">
        <v>9</v>
      </c>
      <c r="B98" s="1">
        <v>10.954094233971048</v>
      </c>
      <c r="C98" s="17">
        <v>93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 s="11">
        <v>11.315533499875379</v>
      </c>
      <c r="Q98" s="2">
        <f t="shared" si="5"/>
        <v>-0.3614392659043304</v>
      </c>
      <c r="R98" s="2">
        <f t="shared" si="6"/>
        <v>0.3614392659043304</v>
      </c>
      <c r="S98" s="2">
        <f t="shared" si="7"/>
        <v>3.2995814914886159</v>
      </c>
      <c r="T98" s="2">
        <f t="shared" si="8"/>
        <v>0.13063834293746127</v>
      </c>
      <c r="W98" s="11">
        <v>58</v>
      </c>
      <c r="X98" s="11">
        <v>11.988816809941648</v>
      </c>
      <c r="Y98" s="11">
        <v>-2.0327760230720884</v>
      </c>
    </row>
    <row r="99" spans="1:25" ht="15.75" x14ac:dyDescent="0.25">
      <c r="A99" s="17">
        <v>10</v>
      </c>
      <c r="B99" s="1">
        <v>10.122937555268571</v>
      </c>
      <c r="C99" s="17">
        <v>94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0</v>
      </c>
      <c r="P99" s="11">
        <v>10.705301043020164</v>
      </c>
      <c r="Q99" s="2">
        <f t="shared" si="5"/>
        <v>-0.58236348775159286</v>
      </c>
      <c r="R99" s="2">
        <f t="shared" si="6"/>
        <v>0.58236348775159286</v>
      </c>
      <c r="S99" s="2">
        <f t="shared" si="7"/>
        <v>5.7529100083058076</v>
      </c>
      <c r="T99" s="2">
        <f t="shared" si="8"/>
        <v>0.33914723186619966</v>
      </c>
      <c r="W99" s="11">
        <v>59</v>
      </c>
      <c r="X99" s="11">
        <v>11.824368589657414</v>
      </c>
      <c r="Y99" s="11">
        <v>-1.6611517307369148</v>
      </c>
    </row>
    <row r="100" spans="1:25" ht="15.75" x14ac:dyDescent="0.25">
      <c r="A100" s="17">
        <v>11</v>
      </c>
      <c r="B100" s="1">
        <v>10.800034151426438</v>
      </c>
      <c r="C100" s="17">
        <v>95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 s="11">
        <v>10.540852822735944</v>
      </c>
      <c r="Q100" s="2">
        <f t="shared" si="5"/>
        <v>0.25918132869049337</v>
      </c>
      <c r="R100" s="2">
        <f t="shared" si="6"/>
        <v>0.25918132869049337</v>
      </c>
      <c r="S100" s="2">
        <f t="shared" si="7"/>
        <v>2.3998195288693736</v>
      </c>
      <c r="T100" s="2">
        <f t="shared" si="8"/>
        <v>6.717496114176956E-2</v>
      </c>
      <c r="W100" s="11">
        <v>60</v>
      </c>
      <c r="X100" s="11">
        <v>12.081649612558383</v>
      </c>
      <c r="Y100" s="11">
        <v>-1.7475117546043037</v>
      </c>
    </row>
    <row r="101" spans="1:25" ht="15.75" x14ac:dyDescent="0.25">
      <c r="A101" s="17">
        <v>12</v>
      </c>
      <c r="B101" s="1">
        <v>10.607665799353748</v>
      </c>
      <c r="C101" s="17">
        <v>96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 s="11">
        <v>10.798133845636915</v>
      </c>
      <c r="Q101" s="2">
        <f t="shared" si="5"/>
        <v>-0.19046804628316671</v>
      </c>
      <c r="R101" s="2">
        <f t="shared" si="6"/>
        <v>0.19046804628316671</v>
      </c>
      <c r="S101" s="2">
        <f t="shared" si="7"/>
        <v>1.7955698255008243</v>
      </c>
      <c r="T101" s="2">
        <f t="shared" si="8"/>
        <v>3.6278076654926536E-2</v>
      </c>
      <c r="W101" s="11">
        <v>61</v>
      </c>
      <c r="X101" s="11">
        <v>14.879847774302929</v>
      </c>
      <c r="Y101" s="11">
        <v>-1.4573212716428081</v>
      </c>
    </row>
    <row r="102" spans="1:25" ht="15.75" x14ac:dyDescent="0.25">
      <c r="A102" s="17">
        <v>1</v>
      </c>
      <c r="B102" s="1">
        <v>14.226348649185447</v>
      </c>
      <c r="C102" s="17">
        <v>97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 s="11">
        <v>13.596332007381438</v>
      </c>
      <c r="Q102" s="2">
        <f t="shared" ref="Q102:Q133" si="9">(B102-P102)</f>
        <v>0.63001664180400851</v>
      </c>
      <c r="R102" s="2">
        <f t="shared" si="6"/>
        <v>0.63001664180400851</v>
      </c>
      <c r="S102" s="2">
        <f t="shared" si="7"/>
        <v>4.4285196246760137</v>
      </c>
      <c r="T102" s="2">
        <f t="shared" si="8"/>
        <v>0.3969209689500004</v>
      </c>
      <c r="W102" s="11">
        <v>62</v>
      </c>
      <c r="X102" s="11">
        <v>14.112845824262003</v>
      </c>
      <c r="Y102" s="11">
        <v>-1.1136676315805758</v>
      </c>
    </row>
    <row r="103" spans="1:25" ht="15.75" x14ac:dyDescent="0.25">
      <c r="A103" s="17">
        <v>2</v>
      </c>
      <c r="B103" s="1">
        <v>12.483617854829257</v>
      </c>
      <c r="C103" s="17">
        <v>98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1">
        <v>12.829330057340529</v>
      </c>
      <c r="Q103" s="2">
        <f t="shared" si="9"/>
        <v>-0.34571220251127244</v>
      </c>
      <c r="R103" s="2">
        <f t="shared" si="6"/>
        <v>0.34571220251127244</v>
      </c>
      <c r="S103" s="2">
        <f t="shared" si="7"/>
        <v>2.7693270214734627</v>
      </c>
      <c r="T103" s="2">
        <f t="shared" si="8"/>
        <v>0.11951692696519504</v>
      </c>
      <c r="W103" s="11">
        <v>63</v>
      </c>
      <c r="X103" s="11">
        <v>12.676168482255203</v>
      </c>
      <c r="Y103" s="11">
        <v>-1.3282781784586852</v>
      </c>
    </row>
    <row r="104" spans="1:25" ht="15.75" x14ac:dyDescent="0.25">
      <c r="A104" s="17">
        <v>3</v>
      </c>
      <c r="B104" s="1">
        <v>11.979678598387613</v>
      </c>
      <c r="C104" s="17">
        <v>99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 s="11">
        <v>11.392652715333732</v>
      </c>
      <c r="Q104" s="2">
        <f t="shared" si="9"/>
        <v>0.58702588305388126</v>
      </c>
      <c r="R104" s="2">
        <f t="shared" si="6"/>
        <v>0.58702588305388126</v>
      </c>
      <c r="S104" s="2">
        <f t="shared" si="7"/>
        <v>4.9001805702274108</v>
      </c>
      <c r="T104" s="2">
        <f t="shared" si="8"/>
        <v>0.34459938737518908</v>
      </c>
      <c r="W104" s="11">
        <v>64</v>
      </c>
      <c r="X104" s="11">
        <v>12.892307859923831</v>
      </c>
      <c r="Y104" s="11">
        <v>-0.88215077517434715</v>
      </c>
    </row>
    <row r="105" spans="1:25" ht="15.75" x14ac:dyDescent="0.25">
      <c r="A105" s="17">
        <v>4</v>
      </c>
      <c r="B105" s="1">
        <v>12.138419026702591</v>
      </c>
      <c r="C105" s="17">
        <v>100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 s="11">
        <v>11.608792093002357</v>
      </c>
      <c r="Q105" s="2">
        <f t="shared" si="9"/>
        <v>0.52962693370023395</v>
      </c>
      <c r="R105" s="2">
        <f t="shared" si="6"/>
        <v>0.52962693370023395</v>
      </c>
      <c r="S105" s="2">
        <f t="shared" si="7"/>
        <v>4.3632282963303455</v>
      </c>
      <c r="T105" s="2">
        <f t="shared" si="8"/>
        <v>0.28050468890071201</v>
      </c>
      <c r="W105" s="11">
        <v>65</v>
      </c>
      <c r="X105" s="11">
        <v>12.44800558381805</v>
      </c>
      <c r="Y105" s="11">
        <v>-0.56692651608535627</v>
      </c>
    </row>
    <row r="106" spans="1:25" ht="15.75" x14ac:dyDescent="0.25">
      <c r="A106" s="17">
        <v>5</v>
      </c>
      <c r="B106" s="1">
        <v>11.654635737077085</v>
      </c>
      <c r="C106" s="17">
        <v>101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 s="11">
        <v>11.164489816896573</v>
      </c>
      <c r="Q106" s="2">
        <f t="shared" si="9"/>
        <v>0.4901459201805114</v>
      </c>
      <c r="R106" s="2">
        <f t="shared" si="6"/>
        <v>0.4901459201805114</v>
      </c>
      <c r="S106" s="2">
        <f t="shared" si="7"/>
        <v>4.2055876411581199</v>
      </c>
      <c r="T106" s="2">
        <f t="shared" si="8"/>
        <v>0.24024302306960024</v>
      </c>
      <c r="W106" s="11">
        <v>66</v>
      </c>
      <c r="X106" s="11">
        <v>12.526103601698246</v>
      </c>
      <c r="Y106" s="11">
        <v>-1.98136234465189</v>
      </c>
    </row>
    <row r="107" spans="1:25" ht="15.75" x14ac:dyDescent="0.25">
      <c r="A107" s="17">
        <v>6</v>
      </c>
      <c r="B107" s="1">
        <v>11.352128956274656</v>
      </c>
      <c r="C107" s="17">
        <v>102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 s="11">
        <v>11.242587834776765</v>
      </c>
      <c r="Q107" s="2">
        <f t="shared" si="9"/>
        <v>0.10954112149789097</v>
      </c>
      <c r="R107" s="2">
        <f t="shared" si="6"/>
        <v>0.10954112149789097</v>
      </c>
      <c r="S107" s="2">
        <f t="shared" si="7"/>
        <v>0.96493901645950175</v>
      </c>
      <c r="T107" s="2">
        <f t="shared" si="8"/>
        <v>1.1999257299015711E-2</v>
      </c>
      <c r="W107" s="11">
        <v>67</v>
      </c>
      <c r="X107" s="11">
        <v>12.933874475277117</v>
      </c>
      <c r="Y107" s="11">
        <v>-0.54738249626675461</v>
      </c>
    </row>
    <row r="108" spans="1:25" ht="15.75" x14ac:dyDescent="0.25">
      <c r="A108" s="17">
        <v>7</v>
      </c>
      <c r="B108" s="1">
        <v>12.640940671043557</v>
      </c>
      <c r="C108" s="17">
        <v>103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 s="11">
        <v>11.65035870835565</v>
      </c>
      <c r="Q108" s="2">
        <f t="shared" si="9"/>
        <v>0.99058196268790688</v>
      </c>
      <c r="R108" s="2">
        <f t="shared" si="6"/>
        <v>0.99058196268790688</v>
      </c>
      <c r="S108" s="2">
        <f t="shared" si="7"/>
        <v>7.8362994374067458</v>
      </c>
      <c r="T108" s="2">
        <f t="shared" si="8"/>
        <v>0.98125262480262576</v>
      </c>
      <c r="W108" s="11">
        <v>68</v>
      </c>
      <c r="X108" s="11">
        <v>12.488292040476612</v>
      </c>
      <c r="Y108" s="11">
        <v>0.30759209091185902</v>
      </c>
    </row>
    <row r="109" spans="1:25" ht="15.75" x14ac:dyDescent="0.25">
      <c r="A109" s="17">
        <v>8</v>
      </c>
      <c r="B109" s="1">
        <v>11.734088625882357</v>
      </c>
      <c r="C109" s="17">
        <v>104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 s="11">
        <v>11.204776273555128</v>
      </c>
      <c r="Q109" s="2">
        <f t="shared" si="9"/>
        <v>0.52931235232722962</v>
      </c>
      <c r="R109" s="2">
        <f t="shared" si="6"/>
        <v>0.52931235232722962</v>
      </c>
      <c r="S109" s="2">
        <f t="shared" si="7"/>
        <v>4.5108944478202062</v>
      </c>
      <c r="T109" s="2">
        <f t="shared" si="8"/>
        <v>0.28017156632618528</v>
      </c>
      <c r="W109" s="11">
        <v>69</v>
      </c>
      <c r="X109" s="11">
        <v>12.171210677823034</v>
      </c>
      <c r="Y109" s="11">
        <v>0.73428805592006796</v>
      </c>
    </row>
    <row r="110" spans="1:25" ht="15.75" x14ac:dyDescent="0.25">
      <c r="A110" s="17">
        <v>9</v>
      </c>
      <c r="B110" s="1">
        <v>12.162652961684193</v>
      </c>
      <c r="C110" s="17">
        <v>105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 s="11">
        <v>10.887694910901555</v>
      </c>
      <c r="Q110" s="2">
        <f t="shared" si="9"/>
        <v>1.2749580507826384</v>
      </c>
      <c r="R110" s="2">
        <f t="shared" si="6"/>
        <v>1.2749580507826384</v>
      </c>
      <c r="S110" s="2">
        <f t="shared" si="7"/>
        <v>10.48256539752567</v>
      </c>
      <c r="T110" s="2">
        <f t="shared" si="8"/>
        <v>1.6255180312554647</v>
      </c>
      <c r="W110" s="11">
        <v>70</v>
      </c>
      <c r="X110" s="11">
        <v>11.560978220967824</v>
      </c>
      <c r="Y110" s="11">
        <v>-0.20609169634555791</v>
      </c>
    </row>
    <row r="111" spans="1:25" ht="15.75" x14ac:dyDescent="0.25">
      <c r="A111" s="17">
        <v>10</v>
      </c>
      <c r="B111" s="1">
        <v>11.491771946383784</v>
      </c>
      <c r="C111" s="17">
        <v>106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  <c r="O111">
        <v>0</v>
      </c>
      <c r="P111" s="11">
        <v>10.27746245404634</v>
      </c>
      <c r="Q111" s="2">
        <f t="shared" si="9"/>
        <v>1.2143094923374438</v>
      </c>
      <c r="R111" s="2">
        <f t="shared" si="6"/>
        <v>1.2143094923374438</v>
      </c>
      <c r="S111" s="2">
        <f t="shared" si="7"/>
        <v>10.566773322712528</v>
      </c>
      <c r="T111" s="2">
        <f t="shared" si="8"/>
        <v>1.4745475431808204</v>
      </c>
      <c r="W111" s="11">
        <v>71</v>
      </c>
      <c r="X111" s="11">
        <v>11.39653000068359</v>
      </c>
      <c r="Y111" s="11">
        <v>-0.4658187056667078</v>
      </c>
    </row>
    <row r="112" spans="1:25" ht="15.75" x14ac:dyDescent="0.25">
      <c r="A112" s="17">
        <v>11</v>
      </c>
      <c r="B112" s="1">
        <v>11.058923014793178</v>
      </c>
      <c r="C112" s="17">
        <v>107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0</v>
      </c>
      <c r="P112" s="11">
        <v>10.113014233762119</v>
      </c>
      <c r="Q112" s="2">
        <f t="shared" si="9"/>
        <v>0.94590878103105958</v>
      </c>
      <c r="R112" s="2">
        <f t="shared" si="6"/>
        <v>0.94590878103105958</v>
      </c>
      <c r="S112" s="2">
        <f t="shared" si="7"/>
        <v>8.5533535206434372</v>
      </c>
      <c r="T112" s="2">
        <f t="shared" si="8"/>
        <v>0.89474342203166501</v>
      </c>
      <c r="W112" s="11">
        <v>72</v>
      </c>
      <c r="X112" s="11">
        <v>11.653811023584559</v>
      </c>
      <c r="Y112" s="11">
        <v>0.13134636536020849</v>
      </c>
    </row>
    <row r="113" spans="1:25" ht="15.75" x14ac:dyDescent="0.25">
      <c r="A113" s="17">
        <v>12</v>
      </c>
      <c r="B113" s="1">
        <v>11.302422025524622</v>
      </c>
      <c r="C113" s="17">
        <v>108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 s="11">
        <v>10.370295256663091</v>
      </c>
      <c r="Q113" s="2">
        <f t="shared" si="9"/>
        <v>0.93212676886153112</v>
      </c>
      <c r="R113" s="2">
        <f t="shared" si="6"/>
        <v>0.93212676886153112</v>
      </c>
      <c r="S113" s="2">
        <f t="shared" si="7"/>
        <v>8.2471417786070926</v>
      </c>
      <c r="T113" s="2">
        <f t="shared" si="8"/>
        <v>0.86886031322823831</v>
      </c>
      <c r="W113" s="11">
        <v>73</v>
      </c>
      <c r="X113" s="11">
        <v>14.452009185329105</v>
      </c>
      <c r="Y113" s="11">
        <v>-0.56899324124466233</v>
      </c>
    </row>
    <row r="114" spans="1:25" ht="15.75" x14ac:dyDescent="0.25">
      <c r="A114" s="17">
        <v>1</v>
      </c>
      <c r="B114" s="1">
        <v>14.612465221141957</v>
      </c>
      <c r="C114" s="17">
        <v>109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 s="11">
        <v>13.168493418407612</v>
      </c>
      <c r="Q114" s="2">
        <f t="shared" si="9"/>
        <v>1.4439718027343442</v>
      </c>
      <c r="R114" s="2">
        <f t="shared" si="6"/>
        <v>1.4439718027343442</v>
      </c>
      <c r="S114" s="2">
        <f t="shared" si="7"/>
        <v>9.881780937587056</v>
      </c>
      <c r="T114" s="2">
        <f t="shared" si="8"/>
        <v>2.0850545670918721</v>
      </c>
      <c r="W114" s="11">
        <v>74</v>
      </c>
      <c r="X114" s="11">
        <v>13.685007235288179</v>
      </c>
      <c r="Y114" s="11">
        <v>-0.84022552132092798</v>
      </c>
    </row>
    <row r="115" spans="1:25" ht="15.75" x14ac:dyDescent="0.25">
      <c r="A115" s="17">
        <v>2</v>
      </c>
      <c r="B115" s="1">
        <v>12.56237654515267</v>
      </c>
      <c r="C115" s="17">
        <v>110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s="11">
        <v>12.401491468366705</v>
      </c>
      <c r="Q115" s="2">
        <f t="shared" si="9"/>
        <v>0.16088507678596464</v>
      </c>
      <c r="R115" s="2">
        <f t="shared" si="6"/>
        <v>0.16088507678596464</v>
      </c>
      <c r="S115" s="2">
        <f t="shared" si="7"/>
        <v>1.2806898138079128</v>
      </c>
      <c r="T115" s="2">
        <f t="shared" si="8"/>
        <v>2.5884007932425738E-2</v>
      </c>
      <c r="W115" s="11">
        <v>75</v>
      </c>
      <c r="X115" s="11">
        <v>12.24832989328138</v>
      </c>
      <c r="Y115" s="11">
        <v>-0.30617104514333704</v>
      </c>
    </row>
    <row r="116" spans="1:25" ht="15.75" x14ac:dyDescent="0.25">
      <c r="A116" s="17">
        <v>3</v>
      </c>
      <c r="B116" s="1">
        <v>11.809021671430802</v>
      </c>
      <c r="C116" s="17">
        <v>111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 s="11">
        <v>10.964814126359906</v>
      </c>
      <c r="Q116" s="2">
        <f t="shared" si="9"/>
        <v>0.8442075450708959</v>
      </c>
      <c r="R116" s="2">
        <f t="shared" si="6"/>
        <v>0.8442075450708959</v>
      </c>
      <c r="S116" s="2">
        <f t="shared" si="7"/>
        <v>7.1488355984074516</v>
      </c>
      <c r="T116" s="2">
        <f t="shared" si="8"/>
        <v>0.71268637915462874</v>
      </c>
      <c r="W116" s="11">
        <v>76</v>
      </c>
      <c r="X116" s="11">
        <v>12.464469270950007</v>
      </c>
      <c r="Y116" s="11">
        <v>-1.5710660392273255</v>
      </c>
    </row>
    <row r="117" spans="1:25" ht="15.75" x14ac:dyDescent="0.25">
      <c r="A117" s="17">
        <v>4</v>
      </c>
      <c r="B117" s="1">
        <v>12.220088531182702</v>
      </c>
      <c r="C117" s="17">
        <v>112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 s="11">
        <v>11.180953504028533</v>
      </c>
      <c r="Q117" s="2">
        <f t="shared" si="9"/>
        <v>1.0391350271541686</v>
      </c>
      <c r="R117" s="2">
        <f t="shared" si="6"/>
        <v>1.0391350271541686</v>
      </c>
      <c r="S117" s="2">
        <f t="shared" si="7"/>
        <v>8.5034983543903806</v>
      </c>
      <c r="T117" s="2">
        <f t="shared" si="8"/>
        <v>1.0798016046586947</v>
      </c>
      <c r="W117" s="11">
        <v>77</v>
      </c>
      <c r="X117" s="11">
        <v>12.020166994844226</v>
      </c>
      <c r="Y117" s="11">
        <v>-0.49752477768326386</v>
      </c>
    </row>
    <row r="118" spans="1:25" ht="15.75" x14ac:dyDescent="0.25">
      <c r="A118" s="17">
        <v>5</v>
      </c>
      <c r="B118" s="1">
        <v>12.060768419018137</v>
      </c>
      <c r="C118" s="17">
        <v>113</v>
      </c>
      <c r="D118">
        <v>0</v>
      </c>
      <c r="E118">
        <v>0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 s="11">
        <v>10.736651227922748</v>
      </c>
      <c r="Q118" s="2">
        <f t="shared" si="9"/>
        <v>1.3241171910953895</v>
      </c>
      <c r="R118" s="2">
        <f t="shared" si="6"/>
        <v>1.3241171910953895</v>
      </c>
      <c r="S118" s="2">
        <f t="shared" si="7"/>
        <v>10.978713338094135</v>
      </c>
      <c r="T118" s="2">
        <f t="shared" si="8"/>
        <v>1.7532863357543442</v>
      </c>
      <c r="W118" s="11">
        <v>78</v>
      </c>
      <c r="X118" s="11">
        <v>12.098265012724422</v>
      </c>
      <c r="Y118" s="11">
        <v>-0.93610759495970797</v>
      </c>
    </row>
    <row r="119" spans="1:25" ht="15.75" x14ac:dyDescent="0.25">
      <c r="A119" s="17">
        <v>6</v>
      </c>
      <c r="B119" s="1">
        <v>11.629879668862763</v>
      </c>
      <c r="C119" s="17">
        <v>114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 s="11">
        <v>10.81474924580294</v>
      </c>
      <c r="Q119" s="2">
        <f t="shared" si="9"/>
        <v>0.81513042305982353</v>
      </c>
      <c r="R119" s="2">
        <f t="shared" si="6"/>
        <v>0.81513042305982353</v>
      </c>
      <c r="S119" s="2">
        <f t="shared" si="7"/>
        <v>7.0089325622363186</v>
      </c>
      <c r="T119" s="2">
        <f t="shared" si="8"/>
        <v>0.66443760659768691</v>
      </c>
      <c r="W119" s="11">
        <v>79</v>
      </c>
      <c r="X119" s="11">
        <v>12.506035886303293</v>
      </c>
      <c r="Y119" s="11">
        <v>-1.3492307922907898</v>
      </c>
    </row>
    <row r="120" spans="1:25" ht="15.75" x14ac:dyDescent="0.25">
      <c r="A120" s="17">
        <v>7</v>
      </c>
      <c r="B120" s="1">
        <v>12.64604252216597</v>
      </c>
      <c r="C120" s="17">
        <v>115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 s="11">
        <v>11.222520119381826</v>
      </c>
      <c r="Q120" s="2">
        <f t="shared" si="9"/>
        <v>1.423522402784144</v>
      </c>
      <c r="R120" s="2">
        <f t="shared" si="6"/>
        <v>1.423522402784144</v>
      </c>
      <c r="S120" s="2">
        <f t="shared" si="7"/>
        <v>11.256663104595729</v>
      </c>
      <c r="T120" s="2">
        <f t="shared" si="8"/>
        <v>2.0264160312283428</v>
      </c>
      <c r="W120" s="11">
        <v>80</v>
      </c>
      <c r="X120" s="11">
        <v>12.060453451502788</v>
      </c>
      <c r="Y120" s="11">
        <v>-1.3378956552503265</v>
      </c>
    </row>
    <row r="121" spans="1:25" ht="15.75" x14ac:dyDescent="0.25">
      <c r="A121" s="17">
        <v>8</v>
      </c>
      <c r="B121" s="1">
        <v>11.150500767687399</v>
      </c>
      <c r="C121" s="17">
        <v>116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 s="11">
        <v>10.776937684581302</v>
      </c>
      <c r="Q121" s="2">
        <f t="shared" si="9"/>
        <v>0.37356308310609698</v>
      </c>
      <c r="R121" s="2">
        <f t="shared" si="6"/>
        <v>0.37356308310609698</v>
      </c>
      <c r="S121" s="2">
        <f t="shared" si="7"/>
        <v>3.3501910890731548</v>
      </c>
      <c r="T121" s="2">
        <f t="shared" si="8"/>
        <v>0.13954937705973272</v>
      </c>
      <c r="W121" s="11">
        <v>81</v>
      </c>
      <c r="X121" s="11">
        <v>11.74337208884921</v>
      </c>
      <c r="Y121" s="11">
        <v>-0.92006770753859257</v>
      </c>
    </row>
    <row r="122" spans="1:25" ht="15.75" x14ac:dyDescent="0.25">
      <c r="A122" s="17">
        <v>9</v>
      </c>
      <c r="B122" s="1">
        <v>10.585833922298328</v>
      </c>
      <c r="C122" s="17">
        <v>117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0</v>
      </c>
      <c r="P122" s="11">
        <v>10.459856321927729</v>
      </c>
      <c r="Q122" s="2">
        <f t="shared" si="9"/>
        <v>0.12597760037059835</v>
      </c>
      <c r="R122" s="2">
        <f t="shared" si="6"/>
        <v>0.12597760037059835</v>
      </c>
      <c r="S122" s="2">
        <f t="shared" si="7"/>
        <v>1.1900583486883849</v>
      </c>
      <c r="T122" s="2">
        <f t="shared" si="8"/>
        <v>1.5870355795134183E-2</v>
      </c>
      <c r="W122" s="11">
        <v>82</v>
      </c>
      <c r="X122" s="11">
        <v>11.133139631994</v>
      </c>
      <c r="Y122" s="11">
        <v>-1.0689352446933729</v>
      </c>
    </row>
    <row r="123" spans="1:25" ht="15.75" x14ac:dyDescent="0.25">
      <c r="A123" s="17">
        <v>10</v>
      </c>
      <c r="B123" s="1">
        <v>10.162409644876488</v>
      </c>
      <c r="C123" s="17">
        <v>118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0</v>
      </c>
      <c r="P123" s="11">
        <v>9.8496238650725161</v>
      </c>
      <c r="Q123" s="2">
        <f t="shared" si="9"/>
        <v>0.31278577980397237</v>
      </c>
      <c r="R123" s="2">
        <f t="shared" si="6"/>
        <v>0.31278577980397237</v>
      </c>
      <c r="S123" s="2">
        <f t="shared" si="7"/>
        <v>3.0778702171454722</v>
      </c>
      <c r="T123" s="2">
        <f t="shared" si="8"/>
        <v>9.7834944047579087E-2</v>
      </c>
      <c r="W123" s="11">
        <v>83</v>
      </c>
      <c r="X123" s="11">
        <v>10.968691411709766</v>
      </c>
      <c r="Y123" s="11">
        <v>-1.5630374084156529</v>
      </c>
    </row>
    <row r="124" spans="1:25" ht="15.75" x14ac:dyDescent="0.25">
      <c r="A124" s="17">
        <v>11</v>
      </c>
      <c r="B124" s="1">
        <v>10.769780305857049</v>
      </c>
      <c r="C124" s="17">
        <v>119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 s="11">
        <v>9.6851756447882948</v>
      </c>
      <c r="Q124" s="2">
        <f t="shared" si="9"/>
        <v>1.0846046610687541</v>
      </c>
      <c r="R124" s="2">
        <f t="shared" si="6"/>
        <v>1.0846046610687541</v>
      </c>
      <c r="S124" s="2">
        <f t="shared" si="7"/>
        <v>10.070815098047094</v>
      </c>
      <c r="T124" s="2">
        <f t="shared" si="8"/>
        <v>1.1763672708120669</v>
      </c>
      <c r="W124" s="11">
        <v>84</v>
      </c>
      <c r="X124" s="11">
        <v>11.225972434610735</v>
      </c>
      <c r="Y124" s="11">
        <v>-1.3357344957116286</v>
      </c>
    </row>
    <row r="125" spans="1:25" ht="15.75" x14ac:dyDescent="0.25">
      <c r="A125" s="17">
        <v>12</v>
      </c>
      <c r="B125" s="1">
        <v>11.094937928967912</v>
      </c>
      <c r="C125" s="17">
        <v>120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 s="11">
        <v>9.9424566676892674</v>
      </c>
      <c r="Q125" s="2">
        <f t="shared" si="9"/>
        <v>1.1524812612786448</v>
      </c>
      <c r="R125" s="2">
        <f t="shared" si="6"/>
        <v>1.1524812612786448</v>
      </c>
      <c r="S125" s="2">
        <f t="shared" si="7"/>
        <v>10.38745118410818</v>
      </c>
      <c r="T125" s="2">
        <f t="shared" si="8"/>
        <v>1.3282130575984159</v>
      </c>
      <c r="W125" s="11">
        <v>85</v>
      </c>
      <c r="X125" s="11">
        <v>14.024170596355281</v>
      </c>
      <c r="Y125" s="11">
        <v>-0.9141571137400355</v>
      </c>
    </row>
    <row r="126" spans="1:25" ht="15.75" x14ac:dyDescent="0.25">
      <c r="A126" s="74">
        <v>1</v>
      </c>
      <c r="B126" s="155">
        <v>13.547200755569747</v>
      </c>
      <c r="C126" s="74">
        <v>121</v>
      </c>
      <c r="D126" s="156">
        <v>1</v>
      </c>
      <c r="E126" s="156">
        <v>0</v>
      </c>
      <c r="F126" s="156">
        <v>0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41">
        <v>12.740654829433788</v>
      </c>
      <c r="Q126" s="157">
        <f t="shared" si="9"/>
        <v>0.80654592613595888</v>
      </c>
      <c r="R126" s="157">
        <f t="shared" si="6"/>
        <v>0.80654592613595888</v>
      </c>
      <c r="S126" s="157">
        <f t="shared" si="7"/>
        <v>5.9535983904598044</v>
      </c>
      <c r="T126" s="157">
        <f t="shared" si="8"/>
        <v>0.65051633096651162</v>
      </c>
      <c r="W126" s="11">
        <v>86</v>
      </c>
      <c r="X126" s="11">
        <v>13.257168646314355</v>
      </c>
      <c r="Y126" s="11">
        <v>-1.2595089445962468</v>
      </c>
    </row>
    <row r="127" spans="1:25" ht="15.75" x14ac:dyDescent="0.25">
      <c r="A127" s="74">
        <v>2</v>
      </c>
      <c r="B127" s="155">
        <v>12.819129892398925</v>
      </c>
      <c r="C127" s="74">
        <v>122</v>
      </c>
      <c r="D127" s="156">
        <v>0</v>
      </c>
      <c r="E127" s="156">
        <v>1</v>
      </c>
      <c r="F127" s="156">
        <v>0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41">
        <v>11.97365287939288</v>
      </c>
      <c r="Q127" s="157">
        <f t="shared" si="9"/>
        <v>0.84547701300604494</v>
      </c>
      <c r="R127" s="157">
        <f t="shared" si="6"/>
        <v>0.84547701300604494</v>
      </c>
      <c r="S127" s="157">
        <f t="shared" si="7"/>
        <v>6.5954321401124796</v>
      </c>
      <c r="T127" s="157">
        <f t="shared" si="8"/>
        <v>0.7148313795216239</v>
      </c>
      <c r="W127" s="11">
        <v>87</v>
      </c>
      <c r="X127" s="11">
        <v>11.820491304307556</v>
      </c>
      <c r="Y127" s="11">
        <v>-0.59405016894289986</v>
      </c>
    </row>
    <row r="128" spans="1:25" ht="15.75" x14ac:dyDescent="0.25">
      <c r="A128" s="74">
        <v>3</v>
      </c>
      <c r="B128" s="155">
        <v>10.838096868358898</v>
      </c>
      <c r="C128" s="74">
        <v>123</v>
      </c>
      <c r="D128" s="156">
        <v>0</v>
      </c>
      <c r="E128" s="156">
        <v>0</v>
      </c>
      <c r="F128" s="156">
        <v>1</v>
      </c>
      <c r="G128" s="156">
        <v>0</v>
      </c>
      <c r="H128" s="156">
        <v>0</v>
      </c>
      <c r="I128" s="156">
        <v>0</v>
      </c>
      <c r="J128" s="156">
        <v>0</v>
      </c>
      <c r="K128" s="156">
        <v>0</v>
      </c>
      <c r="L128" s="156">
        <v>0</v>
      </c>
      <c r="M128" s="156">
        <v>0</v>
      </c>
      <c r="N128" s="156">
        <v>0</v>
      </c>
      <c r="O128" s="156">
        <v>0</v>
      </c>
      <c r="P128" s="141">
        <v>10.536975537386081</v>
      </c>
      <c r="Q128" s="157">
        <f t="shared" si="9"/>
        <v>0.30112133097281735</v>
      </c>
      <c r="R128" s="157">
        <f t="shared" si="6"/>
        <v>0.30112133097281735</v>
      </c>
      <c r="S128" s="157">
        <f t="shared" si="7"/>
        <v>2.7783598414950603</v>
      </c>
      <c r="T128" s="157">
        <f t="shared" si="8"/>
        <v>9.0674055966841013E-2</v>
      </c>
      <c r="W128" s="11">
        <v>88</v>
      </c>
      <c r="X128" s="11">
        <v>12.036630681976183</v>
      </c>
      <c r="Y128" s="11">
        <v>-0.90371087321772947</v>
      </c>
    </row>
    <row r="129" spans="1:25" ht="15.75" x14ac:dyDescent="0.25">
      <c r="A129" s="74">
        <v>4</v>
      </c>
      <c r="B129" s="155">
        <v>11.200746162951964</v>
      </c>
      <c r="C129" s="74">
        <v>124</v>
      </c>
      <c r="D129" s="156">
        <v>0</v>
      </c>
      <c r="E129" s="156">
        <v>0</v>
      </c>
      <c r="F129" s="156">
        <v>0</v>
      </c>
      <c r="G129" s="156">
        <v>1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56">
        <v>0</v>
      </c>
      <c r="P129" s="141">
        <v>10.753114915054708</v>
      </c>
      <c r="Q129" s="157">
        <f t="shared" si="9"/>
        <v>0.44763124789725595</v>
      </c>
      <c r="R129" s="157">
        <f t="shared" si="6"/>
        <v>0.44763124789725595</v>
      </c>
      <c r="S129" s="157">
        <f t="shared" si="7"/>
        <v>3.9964413208278837</v>
      </c>
      <c r="T129" s="157">
        <f t="shared" si="8"/>
        <v>0.2003737340940546</v>
      </c>
      <c r="W129" s="11">
        <v>89</v>
      </c>
      <c r="X129" s="11">
        <v>11.592328405870402</v>
      </c>
      <c r="Y129" s="11">
        <v>-0.76142176182735888</v>
      </c>
    </row>
    <row r="130" spans="1:25" ht="15.75" x14ac:dyDescent="0.25">
      <c r="A130" s="74">
        <v>5</v>
      </c>
      <c r="B130" s="155">
        <v>11.255914968684644</v>
      </c>
      <c r="C130" s="74">
        <v>125</v>
      </c>
      <c r="D130" s="156">
        <v>0</v>
      </c>
      <c r="E130" s="156">
        <v>0</v>
      </c>
      <c r="F130" s="156">
        <v>0</v>
      </c>
      <c r="G130" s="156">
        <v>0</v>
      </c>
      <c r="H130" s="156">
        <v>1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41">
        <v>10.308812638948922</v>
      </c>
      <c r="Q130" s="157">
        <f t="shared" si="9"/>
        <v>0.94710232973572239</v>
      </c>
      <c r="R130" s="157">
        <f t="shared" si="6"/>
        <v>0.94710232973572239</v>
      </c>
      <c r="S130" s="157">
        <f t="shared" si="7"/>
        <v>8.4142633661561845</v>
      </c>
      <c r="T130" s="157">
        <f t="shared" si="8"/>
        <v>0.897002822990833</v>
      </c>
      <c r="W130" s="11">
        <v>90</v>
      </c>
      <c r="X130" s="11">
        <v>11.670426423750598</v>
      </c>
      <c r="Y130" s="11">
        <v>-0.47693254128965279</v>
      </c>
    </row>
    <row r="131" spans="1:25" ht="15.75" x14ac:dyDescent="0.25">
      <c r="A131" s="74">
        <v>6</v>
      </c>
      <c r="B131" s="155">
        <v>10.918424953562173</v>
      </c>
      <c r="C131" s="74">
        <v>126</v>
      </c>
      <c r="D131" s="156">
        <v>0</v>
      </c>
      <c r="E131" s="156">
        <v>0</v>
      </c>
      <c r="F131" s="156">
        <v>0</v>
      </c>
      <c r="G131" s="156">
        <v>0</v>
      </c>
      <c r="H131" s="156">
        <v>0</v>
      </c>
      <c r="I131" s="156">
        <v>1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41">
        <v>10.386910656829116</v>
      </c>
      <c r="Q131" s="157">
        <f t="shared" si="9"/>
        <v>0.53151429673305728</v>
      </c>
      <c r="R131" s="157">
        <f t="shared" si="6"/>
        <v>0.53151429673305728</v>
      </c>
      <c r="S131" s="157">
        <f t="shared" si="7"/>
        <v>4.8680491828599228</v>
      </c>
      <c r="T131" s="157">
        <f t="shared" si="8"/>
        <v>0.28250744763163649</v>
      </c>
      <c r="W131" s="11">
        <v>91</v>
      </c>
      <c r="X131" s="11">
        <v>12.078197297329469</v>
      </c>
      <c r="Y131" s="11">
        <v>1.035988974306612E-2</v>
      </c>
    </row>
    <row r="132" spans="1:25" ht="15.75" x14ac:dyDescent="0.25">
      <c r="A132" s="74">
        <v>7</v>
      </c>
      <c r="B132" s="155">
        <v>11.559921736556364</v>
      </c>
      <c r="C132" s="74">
        <v>127</v>
      </c>
      <c r="D132" s="156">
        <v>0</v>
      </c>
      <c r="E132" s="156">
        <v>0</v>
      </c>
      <c r="F132" s="156">
        <v>0</v>
      </c>
      <c r="G132" s="156">
        <v>0</v>
      </c>
      <c r="H132" s="156">
        <v>0</v>
      </c>
      <c r="I132" s="156">
        <v>0</v>
      </c>
      <c r="J132" s="156">
        <v>1</v>
      </c>
      <c r="K132" s="156">
        <v>0</v>
      </c>
      <c r="L132" s="156">
        <v>0</v>
      </c>
      <c r="M132" s="156">
        <v>0</v>
      </c>
      <c r="N132" s="156">
        <v>0</v>
      </c>
      <c r="O132" s="156">
        <v>0</v>
      </c>
      <c r="P132" s="141">
        <v>10.794681530408003</v>
      </c>
      <c r="Q132" s="157">
        <f t="shared" si="9"/>
        <v>0.76524020614836097</v>
      </c>
      <c r="R132" s="157">
        <f t="shared" si="6"/>
        <v>0.76524020614836097</v>
      </c>
      <c r="S132" s="157">
        <f t="shared" si="7"/>
        <v>6.6197697838075653</v>
      </c>
      <c r="T132" s="157">
        <f t="shared" si="8"/>
        <v>0.585592573105986</v>
      </c>
      <c r="W132" s="11">
        <v>92</v>
      </c>
      <c r="X132" s="11">
        <v>11.632614862528964</v>
      </c>
      <c r="Y132" s="11">
        <v>-0.42973169820480805</v>
      </c>
    </row>
    <row r="133" spans="1:25" ht="15.75" x14ac:dyDescent="0.25">
      <c r="A133" s="74">
        <v>8</v>
      </c>
      <c r="B133" s="155">
        <v>10.075956565300984</v>
      </c>
      <c r="C133" s="74">
        <v>128</v>
      </c>
      <c r="D133" s="156">
        <v>0</v>
      </c>
      <c r="E133" s="156">
        <v>0</v>
      </c>
      <c r="F133" s="156">
        <v>0</v>
      </c>
      <c r="G133" s="156">
        <v>0</v>
      </c>
      <c r="H133" s="156">
        <v>0</v>
      </c>
      <c r="I133" s="156">
        <v>0</v>
      </c>
      <c r="J133" s="156">
        <v>0</v>
      </c>
      <c r="K133" s="156">
        <v>1</v>
      </c>
      <c r="L133" s="156">
        <v>0</v>
      </c>
      <c r="M133" s="156">
        <v>0</v>
      </c>
      <c r="N133" s="156">
        <v>0</v>
      </c>
      <c r="O133" s="156">
        <v>0</v>
      </c>
      <c r="P133" s="141">
        <v>10.349099095607478</v>
      </c>
      <c r="Q133" s="157">
        <f t="shared" si="9"/>
        <v>-0.27314253030649382</v>
      </c>
      <c r="R133" s="157">
        <f t="shared" si="6"/>
        <v>0.27314253030649382</v>
      </c>
      <c r="S133" s="157">
        <f t="shared" si="7"/>
        <v>2.7108347335192651</v>
      </c>
      <c r="T133" s="157">
        <f t="shared" si="8"/>
        <v>7.4606841862233902E-2</v>
      </c>
      <c r="W133" s="11">
        <v>93</v>
      </c>
      <c r="X133" s="11">
        <v>11.315533499875386</v>
      </c>
      <c r="Y133" s="11">
        <v>-0.3614392659043375</v>
      </c>
    </row>
    <row r="134" spans="1:25" ht="15.75" x14ac:dyDescent="0.25">
      <c r="A134" s="74">
        <v>9</v>
      </c>
      <c r="B134" s="155">
        <v>9.7186952145371901</v>
      </c>
      <c r="C134" s="74">
        <v>129</v>
      </c>
      <c r="D134" s="156">
        <v>0</v>
      </c>
      <c r="E134" s="156">
        <v>0</v>
      </c>
      <c r="F134" s="156">
        <v>0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1</v>
      </c>
      <c r="M134" s="156">
        <v>0</v>
      </c>
      <c r="N134" s="156">
        <v>0</v>
      </c>
      <c r="O134" s="156">
        <v>0</v>
      </c>
      <c r="P134" s="141">
        <v>10.032017732953904</v>
      </c>
      <c r="Q134" s="157">
        <f t="shared" ref="Q134:Q137" si="10">(B134-P134)</f>
        <v>-0.31332251841671344</v>
      </c>
      <c r="R134" s="157">
        <f t="shared" si="6"/>
        <v>0.31332251841671344</v>
      </c>
      <c r="S134" s="157">
        <f t="shared" si="7"/>
        <v>3.2239154691058398</v>
      </c>
      <c r="T134" s="157">
        <f t="shared" si="8"/>
        <v>9.8171000546991724E-2</v>
      </c>
      <c r="W134" s="11">
        <v>94</v>
      </c>
      <c r="X134" s="11">
        <v>10.705301043020176</v>
      </c>
      <c r="Y134" s="11">
        <v>-0.58236348775160529</v>
      </c>
    </row>
    <row r="135" spans="1:25" ht="15.75" x14ac:dyDescent="0.25">
      <c r="A135" s="74">
        <v>10</v>
      </c>
      <c r="B135" s="155">
        <v>9.0106226160145511</v>
      </c>
      <c r="C135" s="74">
        <v>130</v>
      </c>
      <c r="D135" s="156">
        <v>0</v>
      </c>
      <c r="E135" s="156">
        <v>0</v>
      </c>
      <c r="F135" s="156">
        <v>0</v>
      </c>
      <c r="G135" s="156">
        <v>0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1</v>
      </c>
      <c r="N135" s="156">
        <v>0</v>
      </c>
      <c r="O135" s="156">
        <v>0</v>
      </c>
      <c r="P135" s="141">
        <v>9.4217852760986904</v>
      </c>
      <c r="Q135" s="157">
        <f t="shared" si="10"/>
        <v>-0.41116266008413938</v>
      </c>
      <c r="R135" s="157">
        <f t="shared" ref="R135:R137" si="11">ABS(Q135)</f>
        <v>0.41116266008413938</v>
      </c>
      <c r="S135" s="157">
        <f t="shared" ref="S135:S137" si="12">ABS((Q135/B135)*100)</f>
        <v>4.563088230477895</v>
      </c>
      <c r="T135" s="157">
        <f t="shared" ref="T135:T137" si="13">Q135^2</f>
        <v>0.16905473304746554</v>
      </c>
      <c r="W135" s="11">
        <v>95</v>
      </c>
      <c r="X135" s="11">
        <v>10.540852822735943</v>
      </c>
      <c r="Y135" s="11">
        <v>0.25918132869049515</v>
      </c>
    </row>
    <row r="136" spans="1:25" ht="15.75" x14ac:dyDescent="0.25">
      <c r="A136" s="74">
        <v>11</v>
      </c>
      <c r="B136" s="155">
        <v>9.2371220332764032</v>
      </c>
      <c r="C136" s="74">
        <v>131</v>
      </c>
      <c r="D136" s="156">
        <v>0</v>
      </c>
      <c r="E136" s="156">
        <v>0</v>
      </c>
      <c r="F136" s="156">
        <v>0</v>
      </c>
      <c r="G136" s="156">
        <v>0</v>
      </c>
      <c r="H136" s="156">
        <v>0</v>
      </c>
      <c r="I136" s="156">
        <v>0</v>
      </c>
      <c r="J136" s="156">
        <v>0</v>
      </c>
      <c r="K136" s="156">
        <v>0</v>
      </c>
      <c r="L136" s="156">
        <v>0</v>
      </c>
      <c r="M136" s="156">
        <v>0</v>
      </c>
      <c r="N136" s="156">
        <v>1</v>
      </c>
      <c r="O136" s="156">
        <v>0</v>
      </c>
      <c r="P136" s="141">
        <v>9.257337055814471</v>
      </c>
      <c r="Q136" s="157">
        <f t="shared" si="10"/>
        <v>-2.0215022538067728E-2</v>
      </c>
      <c r="R136" s="157">
        <f t="shared" si="11"/>
        <v>2.0215022538067728E-2</v>
      </c>
      <c r="S136" s="157">
        <f t="shared" si="12"/>
        <v>0.21884546361132642</v>
      </c>
      <c r="T136" s="157">
        <f t="shared" si="13"/>
        <v>4.0864713621458621E-4</v>
      </c>
      <c r="W136" s="11">
        <v>96</v>
      </c>
      <c r="X136" s="11">
        <v>10.798133845636912</v>
      </c>
      <c r="Y136" s="11">
        <v>-0.19046804628316316</v>
      </c>
    </row>
    <row r="137" spans="1:25" ht="16.5" thickBot="1" x14ac:dyDescent="0.3">
      <c r="A137" s="74">
        <v>12</v>
      </c>
      <c r="B137" s="155">
        <v>9.7731198388180438</v>
      </c>
      <c r="C137" s="74">
        <v>132</v>
      </c>
      <c r="D137" s="156">
        <v>0</v>
      </c>
      <c r="E137" s="156">
        <v>0</v>
      </c>
      <c r="F137" s="156">
        <v>0</v>
      </c>
      <c r="G137" s="156">
        <v>0</v>
      </c>
      <c r="H137" s="156">
        <v>0</v>
      </c>
      <c r="I137" s="156">
        <v>0</v>
      </c>
      <c r="J137" s="156">
        <v>0</v>
      </c>
      <c r="K137" s="156">
        <v>0</v>
      </c>
      <c r="L137" s="156">
        <v>0</v>
      </c>
      <c r="M137" s="156">
        <v>0</v>
      </c>
      <c r="N137" s="156">
        <v>0</v>
      </c>
      <c r="O137" s="156">
        <v>1</v>
      </c>
      <c r="P137" s="158">
        <v>9.5146180787154417</v>
      </c>
      <c r="Q137" s="157">
        <f t="shared" si="10"/>
        <v>0.25850176010260206</v>
      </c>
      <c r="R137" s="157">
        <f t="shared" si="11"/>
        <v>0.25850176010260206</v>
      </c>
      <c r="S137" s="157">
        <f t="shared" si="12"/>
        <v>2.6450280398266877</v>
      </c>
      <c r="T137" s="157">
        <f t="shared" si="13"/>
        <v>6.6823159976143229E-2</v>
      </c>
      <c r="W137" s="11">
        <v>97</v>
      </c>
      <c r="X137" s="11">
        <v>13.596332007381458</v>
      </c>
      <c r="Y137" s="11">
        <v>0.63001664180398897</v>
      </c>
    </row>
    <row r="138" spans="1:25" x14ac:dyDescent="0.25">
      <c r="W138" s="11">
        <v>98</v>
      </c>
      <c r="X138" s="11">
        <v>12.829330057340531</v>
      </c>
      <c r="Y138" s="11">
        <v>-0.34571220251127421</v>
      </c>
    </row>
    <row r="139" spans="1:25" x14ac:dyDescent="0.25">
      <c r="B139" s="100" t="s">
        <v>101</v>
      </c>
      <c r="C139" s="69"/>
      <c r="D139" s="69"/>
      <c r="E139" s="69"/>
      <c r="F139" s="149"/>
      <c r="G139" s="69"/>
      <c r="H139" s="69"/>
      <c r="I139" s="69"/>
      <c r="J139" s="69"/>
      <c r="K139" s="69"/>
      <c r="L139" s="69"/>
      <c r="M139" s="69"/>
      <c r="N139" s="69"/>
      <c r="O139" s="69"/>
      <c r="P139" s="150"/>
      <c r="Q139" s="151"/>
      <c r="R139" s="151"/>
      <c r="S139" s="151"/>
      <c r="T139" s="152"/>
      <c r="W139" s="11">
        <v>99</v>
      </c>
      <c r="X139" s="11">
        <v>11.392652715333732</v>
      </c>
      <c r="Y139" s="11">
        <v>0.58702588305388126</v>
      </c>
    </row>
    <row r="140" spans="1:25" x14ac:dyDescent="0.25">
      <c r="B140" s="102" t="s">
        <v>96</v>
      </c>
      <c r="C140" s="38"/>
      <c r="D140" s="38"/>
      <c r="E140" s="38"/>
      <c r="F140" s="39"/>
      <c r="G140" s="38"/>
      <c r="H140" s="38"/>
      <c r="I140" s="38"/>
      <c r="J140" s="38"/>
      <c r="K140" s="38"/>
      <c r="L140" s="38"/>
      <c r="M140" s="38"/>
      <c r="N140" s="38"/>
      <c r="O140" s="38"/>
      <c r="P140" s="61"/>
      <c r="W140" s="11">
        <v>100</v>
      </c>
      <c r="X140" s="11">
        <v>11.608792093002359</v>
      </c>
      <c r="Y140" s="11">
        <v>0.52962693370023217</v>
      </c>
    </row>
    <row r="141" spans="1:25" x14ac:dyDescent="0.25">
      <c r="B141" s="101" t="s">
        <v>97</v>
      </c>
      <c r="C141" s="38"/>
      <c r="D141" s="38"/>
      <c r="E141" s="38"/>
      <c r="F141" s="39"/>
      <c r="G141" s="38"/>
      <c r="H141" s="38"/>
      <c r="I141" s="38"/>
      <c r="J141" s="38"/>
      <c r="K141" s="38"/>
      <c r="L141" s="38"/>
      <c r="M141" s="38"/>
      <c r="N141" s="38"/>
      <c r="O141" s="38"/>
      <c r="P141" s="61"/>
      <c r="Q141" s="159">
        <f>SUM(Q6:Q125)</f>
        <v>-3.8852913793862367</v>
      </c>
      <c r="R141" s="159">
        <f>SUM(R6:R125)</f>
        <v>95.340111568178429</v>
      </c>
      <c r="S141" s="159">
        <f>SUM(S6:S125)</f>
        <v>766.49029827979643</v>
      </c>
      <c r="T141" s="159">
        <f>SUM(T6:T125)</f>
        <v>107.71272685767677</v>
      </c>
      <c r="W141" s="11">
        <v>102</v>
      </c>
      <c r="X141" s="11">
        <v>11.242587834776772</v>
      </c>
      <c r="Y141" s="11">
        <v>0.10954112149788386</v>
      </c>
    </row>
    <row r="142" spans="1:25" x14ac:dyDescent="0.25">
      <c r="B142" s="101" t="s">
        <v>98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159">
        <f>Q141/$C$125</f>
        <v>-3.2377428161551973E-2</v>
      </c>
      <c r="R142" s="159">
        <f t="shared" ref="R142:T142" si="14">R141/$C$125</f>
        <v>0.79450092973482023</v>
      </c>
      <c r="S142" s="159">
        <f t="shared" si="14"/>
        <v>6.3874191523316366</v>
      </c>
      <c r="T142" s="160">
        <f t="shared" si="14"/>
        <v>0.89760605714730646</v>
      </c>
      <c r="W142" s="11">
        <v>103</v>
      </c>
      <c r="X142" s="11">
        <v>11.650358708355645</v>
      </c>
      <c r="Y142" s="11">
        <v>0.99058196268791221</v>
      </c>
    </row>
    <row r="143" spans="1:25" x14ac:dyDescent="0.25">
      <c r="B143" s="102" t="s">
        <v>100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79"/>
      <c r="R143" s="79"/>
      <c r="S143" s="79"/>
      <c r="T143" s="145"/>
      <c r="W143" s="11">
        <v>104</v>
      </c>
      <c r="X143" s="11">
        <v>11.20477627355514</v>
      </c>
      <c r="Y143" s="11">
        <v>0.52931235232721718</v>
      </c>
    </row>
    <row r="144" spans="1:25" x14ac:dyDescent="0.25">
      <c r="B144" s="101" t="s">
        <v>97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159">
        <f>SUM(Q126:Q137)</f>
        <v>3.8852913793864055</v>
      </c>
      <c r="R144" s="159">
        <f t="shared" ref="R144:S144" si="15">SUM(R126:R137)</f>
        <v>5.9209768420772342</v>
      </c>
      <c r="S144" s="159">
        <f t="shared" si="15"/>
        <v>52.587625962259906</v>
      </c>
      <c r="T144" s="159">
        <f>SUM(T126:T137)</f>
        <v>3.8305627268465354</v>
      </c>
      <c r="W144" s="11">
        <v>105</v>
      </c>
      <c r="X144" s="11">
        <v>10.887694910901562</v>
      </c>
      <c r="Y144" s="11">
        <v>1.2749580507826312</v>
      </c>
    </row>
    <row r="145" spans="1:25" x14ac:dyDescent="0.25">
      <c r="B145" s="70" t="s">
        <v>98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159">
        <f>Q144/$A$137</f>
        <v>0.32377428161553379</v>
      </c>
      <c r="R145" s="159">
        <f t="shared" ref="R145:S145" si="16">R144/$A$137</f>
        <v>0.4934147368397695</v>
      </c>
      <c r="S145" s="159">
        <f t="shared" si="16"/>
        <v>4.3823021635216586</v>
      </c>
      <c r="T145" s="160">
        <f>T144/$A$137</f>
        <v>0.31921356057054462</v>
      </c>
      <c r="W145" s="11">
        <v>106</v>
      </c>
      <c r="X145" s="11">
        <v>10.277462454046351</v>
      </c>
      <c r="Y145" s="11">
        <v>1.2143094923374331</v>
      </c>
    </row>
    <row r="146" spans="1:25" x14ac:dyDescent="0.25">
      <c r="A146" t="s">
        <v>50</v>
      </c>
      <c r="W146" s="11">
        <v>107</v>
      </c>
      <c r="X146" s="11">
        <v>10.113014233762119</v>
      </c>
      <c r="Y146" s="11">
        <v>0.94590878103105958</v>
      </c>
    </row>
    <row r="147" spans="1:25" ht="15.75" thickBot="1" x14ac:dyDescent="0.3">
      <c r="W147" s="11">
        <v>108</v>
      </c>
      <c r="X147" s="11">
        <v>10.370295256663088</v>
      </c>
      <c r="Y147" s="11">
        <v>0.93212676886153467</v>
      </c>
    </row>
    <row r="148" spans="1:25" x14ac:dyDescent="0.25">
      <c r="A148" s="14" t="s">
        <v>51</v>
      </c>
      <c r="B148" s="14"/>
      <c r="W148" s="11">
        <v>109</v>
      </c>
      <c r="X148" s="11">
        <v>13.168493418407634</v>
      </c>
      <c r="Y148" s="11">
        <v>1.4439718027343229</v>
      </c>
    </row>
    <row r="149" spans="1:25" x14ac:dyDescent="0.25">
      <c r="A149" s="11" t="s">
        <v>52</v>
      </c>
      <c r="B149" s="11">
        <v>0.99741270328593001</v>
      </c>
      <c r="W149" s="11">
        <v>110</v>
      </c>
      <c r="X149" s="11">
        <v>12.401491468366707</v>
      </c>
      <c r="Y149" s="11">
        <v>0.16088507678596287</v>
      </c>
    </row>
    <row r="150" spans="1:25" x14ac:dyDescent="0.25">
      <c r="A150" s="11" t="s">
        <v>53</v>
      </c>
      <c r="B150" s="11">
        <v>0.99483210067614669</v>
      </c>
      <c r="W150" s="11">
        <v>111</v>
      </c>
      <c r="X150" s="11">
        <v>10.964814126359908</v>
      </c>
      <c r="Y150" s="11">
        <v>0.84420754507089413</v>
      </c>
    </row>
    <row r="151" spans="1:25" x14ac:dyDescent="0.25">
      <c r="A151" s="11" t="s">
        <v>54</v>
      </c>
      <c r="B151" s="11">
        <v>0.98590760662668253</v>
      </c>
      <c r="W151" s="11">
        <v>112</v>
      </c>
      <c r="X151" s="11">
        <v>11.180953504028535</v>
      </c>
      <c r="Y151" s="11">
        <v>1.0391350271541668</v>
      </c>
    </row>
    <row r="152" spans="1:25" x14ac:dyDescent="0.25">
      <c r="A152" s="11" t="s">
        <v>55</v>
      </c>
      <c r="B152" s="11">
        <v>0.96816246980409915</v>
      </c>
      <c r="J152" s="38"/>
      <c r="W152" s="11">
        <v>113</v>
      </c>
      <c r="X152" s="11">
        <v>10.736651227922755</v>
      </c>
      <c r="Y152" s="11">
        <v>1.3241171910953824</v>
      </c>
    </row>
    <row r="153" spans="1:25" ht="15.75" thickBot="1" x14ac:dyDescent="0.3">
      <c r="A153" s="12" t="s">
        <v>56</v>
      </c>
      <c r="B153" s="12">
        <v>132</v>
      </c>
      <c r="J153" s="38"/>
      <c r="W153" s="11">
        <v>114</v>
      </c>
      <c r="X153" s="11">
        <v>10.814749245802949</v>
      </c>
      <c r="Y153" s="11">
        <v>0.81513042305981465</v>
      </c>
    </row>
    <row r="154" spans="1:25" x14ac:dyDescent="0.25">
      <c r="J154" s="38"/>
      <c r="W154" s="11">
        <v>115</v>
      </c>
      <c r="X154" s="11">
        <v>11.222520119381821</v>
      </c>
      <c r="Y154" s="11">
        <v>1.4235224027841493</v>
      </c>
    </row>
    <row r="155" spans="1:25" ht="15.75" thickBot="1" x14ac:dyDescent="0.3">
      <c r="A155" t="s">
        <v>57</v>
      </c>
      <c r="J155" s="38"/>
      <c r="W155" s="11">
        <v>116</v>
      </c>
      <c r="X155" s="11">
        <v>10.776937684581316</v>
      </c>
      <c r="Y155" s="11">
        <v>0.37356308310608277</v>
      </c>
    </row>
    <row r="156" spans="1:25" x14ac:dyDescent="0.25">
      <c r="A156" s="13"/>
      <c r="B156" s="13" t="s">
        <v>62</v>
      </c>
      <c r="C156" s="13" t="s">
        <v>63</v>
      </c>
      <c r="D156" s="13" t="s">
        <v>64</v>
      </c>
      <c r="E156" s="13" t="s">
        <v>65</v>
      </c>
      <c r="F156" s="13" t="s">
        <v>66</v>
      </c>
      <c r="J156" s="38"/>
      <c r="W156" s="11">
        <v>117</v>
      </c>
      <c r="X156" s="11">
        <v>10.459856321927738</v>
      </c>
      <c r="Y156" s="11">
        <v>0.12597760037058947</v>
      </c>
    </row>
    <row r="157" spans="1:25" x14ac:dyDescent="0.25">
      <c r="A157" s="11" t="s">
        <v>58</v>
      </c>
      <c r="B157" s="11">
        <v>13</v>
      </c>
      <c r="C157" s="11">
        <v>21472.331045906973</v>
      </c>
      <c r="D157" s="11">
        <v>1651.7177727620749</v>
      </c>
      <c r="E157" s="11">
        <v>1762.1357204975097</v>
      </c>
      <c r="F157" s="11">
        <v>1.8455981731830348E-128</v>
      </c>
      <c r="J157" s="38"/>
      <c r="W157" s="11">
        <v>118</v>
      </c>
      <c r="X157" s="11">
        <v>9.8496238650725267</v>
      </c>
      <c r="Y157" s="11">
        <v>0.31278577980396172</v>
      </c>
    </row>
    <row r="158" spans="1:25" x14ac:dyDescent="0.25">
      <c r="A158" s="11" t="s">
        <v>59</v>
      </c>
      <c r="B158" s="11">
        <v>119</v>
      </c>
      <c r="C158" s="11">
        <v>111.54328958452362</v>
      </c>
      <c r="D158" s="11">
        <v>0.93733856793717329</v>
      </c>
      <c r="E158" s="11"/>
      <c r="F158" s="11"/>
      <c r="J158" s="38"/>
      <c r="W158" s="11">
        <v>119</v>
      </c>
      <c r="X158" s="11">
        <v>9.6851756447882948</v>
      </c>
      <c r="Y158" s="11">
        <v>1.0846046610687541</v>
      </c>
    </row>
    <row r="159" spans="1:25" ht="15.75" thickBot="1" x14ac:dyDescent="0.3">
      <c r="A159" s="12" t="s">
        <v>60</v>
      </c>
      <c r="B159" s="12">
        <v>132</v>
      </c>
      <c r="C159" s="12">
        <v>21583.874335491495</v>
      </c>
      <c r="D159" s="12"/>
      <c r="E159" s="12"/>
      <c r="F159" s="12"/>
      <c r="J159" s="38"/>
      <c r="W159" s="11">
        <v>120</v>
      </c>
      <c r="X159" s="11">
        <v>9.9424566676892638</v>
      </c>
      <c r="Y159" s="11">
        <v>1.1524812612786484</v>
      </c>
    </row>
    <row r="160" spans="1:25" ht="15.75" thickBot="1" x14ac:dyDescent="0.3">
      <c r="J160" s="38"/>
      <c r="W160" s="11">
        <v>121</v>
      </c>
      <c r="X160" s="11">
        <v>12.74065482943381</v>
      </c>
      <c r="Y160" s="11">
        <v>0.80654592613593756</v>
      </c>
    </row>
    <row r="161" spans="1:26" x14ac:dyDescent="0.25">
      <c r="A161" s="13"/>
      <c r="B161" s="13" t="s">
        <v>67</v>
      </c>
      <c r="C161" s="13" t="s">
        <v>55</v>
      </c>
      <c r="D161" s="13" t="s">
        <v>68</v>
      </c>
      <c r="E161" s="13" t="s">
        <v>69</v>
      </c>
      <c r="F161" s="13" t="s">
        <v>70</v>
      </c>
      <c r="G161" s="13" t="s">
        <v>71</v>
      </c>
      <c r="H161" s="13" t="s">
        <v>72</v>
      </c>
      <c r="I161" s="13" t="s">
        <v>73</v>
      </c>
      <c r="J161" s="38"/>
      <c r="W161" s="11">
        <v>122</v>
      </c>
      <c r="X161" s="11">
        <v>11.973652879392883</v>
      </c>
      <c r="Y161" s="11">
        <v>0.84547701300604139</v>
      </c>
    </row>
    <row r="162" spans="1:26" x14ac:dyDescent="0.25">
      <c r="A162" s="11" t="s">
        <v>61</v>
      </c>
      <c r="B162" s="11">
        <v>0</v>
      </c>
      <c r="C162" s="11" t="e">
        <v>#N/A</v>
      </c>
      <c r="D162" s="11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1" t="e">
        <v>#N/A</v>
      </c>
      <c r="J162" s="38"/>
      <c r="W162" s="11">
        <v>123</v>
      </c>
      <c r="X162" s="11">
        <v>10.536975537386084</v>
      </c>
      <c r="Y162" s="11">
        <v>0.30112133097281379</v>
      </c>
    </row>
    <row r="163" spans="1:26" x14ac:dyDescent="0.25">
      <c r="A163" s="11" t="s">
        <v>13</v>
      </c>
      <c r="B163" s="11">
        <v>-3.5653215747818726E-2</v>
      </c>
      <c r="C163" s="11">
        <v>2.2206495791865784E-3</v>
      </c>
      <c r="D163" s="11">
        <v>-16.055309258148899</v>
      </c>
      <c r="E163" s="153">
        <v>1.4532302443553583E-31</v>
      </c>
      <c r="F163" s="11">
        <v>-4.0050323705220228E-2</v>
      </c>
      <c r="G163" s="11">
        <v>-3.1256107790417223E-2</v>
      </c>
      <c r="H163" s="11">
        <v>-4.0050323705220228E-2</v>
      </c>
      <c r="I163" s="11">
        <v>-3.1256107790417223E-2</v>
      </c>
      <c r="J163" s="38"/>
      <c r="W163" s="11">
        <v>124</v>
      </c>
      <c r="X163" s="11">
        <v>10.753114915054711</v>
      </c>
      <c r="Y163" s="11">
        <v>0.44763124789725239</v>
      </c>
    </row>
    <row r="164" spans="1:26" x14ac:dyDescent="0.25">
      <c r="A164" s="11" t="s">
        <v>114</v>
      </c>
      <c r="B164" s="11">
        <v>17.054693934919854</v>
      </c>
      <c r="C164" s="11">
        <v>0.32181035861035534</v>
      </c>
      <c r="D164" s="11">
        <v>52.996099965723914</v>
      </c>
      <c r="E164" s="153">
        <v>1.2877369735131075E-84</v>
      </c>
      <c r="F164" s="11">
        <v>16.417477283592923</v>
      </c>
      <c r="G164" s="11">
        <v>17.691910586246784</v>
      </c>
      <c r="H164" s="11">
        <v>16.417477283592923</v>
      </c>
      <c r="I164" s="11">
        <v>17.691910586246784</v>
      </c>
      <c r="W164" s="11">
        <v>125</v>
      </c>
      <c r="X164" s="11">
        <v>10.308812638948931</v>
      </c>
      <c r="Y164" s="11">
        <v>0.94710232973571351</v>
      </c>
    </row>
    <row r="165" spans="1:26" x14ac:dyDescent="0.25">
      <c r="A165" s="11" t="s">
        <v>115</v>
      </c>
      <c r="B165" s="11">
        <v>16.323345200626765</v>
      </c>
      <c r="C165" s="11">
        <v>0.32275138250518959</v>
      </c>
      <c r="D165" s="11">
        <v>50.575601176129119</v>
      </c>
      <c r="E165" s="153">
        <v>2.6544577116782058E-82</v>
      </c>
      <c r="F165" s="11">
        <v>15.684265228001932</v>
      </c>
      <c r="G165" s="11">
        <v>16.962425173251599</v>
      </c>
      <c r="H165" s="11">
        <v>15.684265228001932</v>
      </c>
      <c r="I165" s="11">
        <v>16.962425173251599</v>
      </c>
      <c r="W165" s="11">
        <v>126</v>
      </c>
      <c r="X165" s="11">
        <v>10.386910656829125</v>
      </c>
      <c r="Y165" s="11">
        <v>0.5315142967330484</v>
      </c>
    </row>
    <row r="166" spans="1:26" x14ac:dyDescent="0.25">
      <c r="A166" s="11" t="s">
        <v>116</v>
      </c>
      <c r="B166" s="11">
        <v>14.922321074367785</v>
      </c>
      <c r="C166" s="11">
        <v>0.32370490493380527</v>
      </c>
      <c r="D166" s="11">
        <v>46.098532481054818</v>
      </c>
      <c r="E166" s="153">
        <v>9.6207587875046077E-78</v>
      </c>
      <c r="F166" s="11">
        <v>14.281353032099851</v>
      </c>
      <c r="G166" s="11">
        <v>15.563289116635719</v>
      </c>
      <c r="H166" s="11">
        <v>14.281353032099851</v>
      </c>
      <c r="I166" s="11">
        <v>15.563289116635719</v>
      </c>
      <c r="W166" s="11">
        <v>127</v>
      </c>
      <c r="X166" s="11">
        <v>10.794681530407997</v>
      </c>
      <c r="Y166" s="11">
        <v>0.7652402061483663</v>
      </c>
    </row>
    <row r="167" spans="1:26" x14ac:dyDescent="0.25">
      <c r="A167" s="11" t="s">
        <v>117</v>
      </c>
      <c r="B167" s="11">
        <v>15.17411366778423</v>
      </c>
      <c r="C167" s="11">
        <v>0.32467081577576956</v>
      </c>
      <c r="D167" s="11">
        <v>46.736919151563256</v>
      </c>
      <c r="E167" s="153">
        <v>2.0385548400453985E-78</v>
      </c>
      <c r="F167" s="11">
        <v>14.531233025577453</v>
      </c>
      <c r="G167" s="11">
        <v>15.816994309991006</v>
      </c>
      <c r="H167" s="11">
        <v>14.531233025577453</v>
      </c>
      <c r="I167" s="11">
        <v>15.816994309991006</v>
      </c>
      <c r="W167" s="11">
        <v>128</v>
      </c>
      <c r="X167" s="11">
        <v>10.349099095607492</v>
      </c>
      <c r="Y167" s="11">
        <v>-0.27314253030650804</v>
      </c>
    </row>
    <row r="168" spans="1:26" x14ac:dyDescent="0.25">
      <c r="A168" s="11" t="s">
        <v>118</v>
      </c>
      <c r="B168" s="11">
        <v>14.765464607426264</v>
      </c>
      <c r="C168" s="11">
        <v>0.32564900479490266</v>
      </c>
      <c r="D168" s="11">
        <v>45.341654327258624</v>
      </c>
      <c r="E168" s="153">
        <v>6.2098386534163254E-77</v>
      </c>
      <c r="F168" s="11">
        <v>14.12064705326355</v>
      </c>
      <c r="G168" s="11">
        <v>15.410282161588977</v>
      </c>
      <c r="H168" s="11">
        <v>14.12064705326355</v>
      </c>
      <c r="I168" s="11">
        <v>15.410282161588977</v>
      </c>
      <c r="W168" s="11">
        <v>129</v>
      </c>
      <c r="X168" s="11">
        <v>10.032017732953914</v>
      </c>
      <c r="Y168" s="11">
        <v>-0.31332251841672409</v>
      </c>
    </row>
    <row r="169" spans="1:26" x14ac:dyDescent="0.25">
      <c r="A169" s="11" t="s">
        <v>119</v>
      </c>
      <c r="B169" s="11">
        <v>14.879215841054275</v>
      </c>
      <c r="C169" s="11">
        <v>0.32663936168261232</v>
      </c>
      <c r="D169" s="11">
        <v>45.552427498043102</v>
      </c>
      <c r="E169" s="153">
        <v>3.6842093628318939E-77</v>
      </c>
      <c r="F169" s="11">
        <v>14.232437281340561</v>
      </c>
      <c r="G169" s="11">
        <v>15.52599440076799</v>
      </c>
      <c r="H169" s="11">
        <v>14.232437281340561</v>
      </c>
      <c r="I169" s="11">
        <v>15.52599440076799</v>
      </c>
      <c r="W169" s="11">
        <v>130</v>
      </c>
      <c r="X169" s="11">
        <v>9.4217852760987029</v>
      </c>
      <c r="Y169" s="11">
        <v>-0.41116266008415181</v>
      </c>
    </row>
    <row r="170" spans="1:26" x14ac:dyDescent="0.25">
      <c r="A170" s="11" t="s">
        <v>120</v>
      </c>
      <c r="B170" s="11">
        <v>15.32263993038098</v>
      </c>
      <c r="C170" s="11">
        <v>0.32764177610012679</v>
      </c>
      <c r="D170" s="11">
        <v>46.766441425034905</v>
      </c>
      <c r="E170" s="153">
        <v>1.8982723279989101E-78</v>
      </c>
      <c r="F170" s="11">
        <v>14.673876490002986</v>
      </c>
      <c r="G170" s="11">
        <v>15.971403370758974</v>
      </c>
      <c r="H170" s="11">
        <v>14.673876490002986</v>
      </c>
      <c r="I170" s="11">
        <v>15.971403370758974</v>
      </c>
      <c r="W170" s="11">
        <v>131</v>
      </c>
      <c r="X170" s="11">
        <v>9.257337055814471</v>
      </c>
      <c r="Y170" s="11">
        <v>-2.0215022538067728E-2</v>
      </c>
    </row>
    <row r="171" spans="1:26" x14ac:dyDescent="0.25">
      <c r="A171" s="11" t="s">
        <v>121</v>
      </c>
      <c r="B171" s="11">
        <v>14.912710711328275</v>
      </c>
      <c r="C171" s="11">
        <v>0.32865613771961349</v>
      </c>
      <c r="D171" s="11">
        <v>45.374812759622827</v>
      </c>
      <c r="E171" s="153">
        <v>5.7193728762068661E-77</v>
      </c>
      <c r="F171" s="11">
        <v>14.261938733632853</v>
      </c>
      <c r="G171" s="11">
        <v>15.563482689023697</v>
      </c>
      <c r="H171" s="11">
        <v>14.261938733632853</v>
      </c>
      <c r="I171" s="11">
        <v>15.563482689023697</v>
      </c>
      <c r="W171" s="11">
        <v>132</v>
      </c>
      <c r="X171" s="11">
        <v>9.51461807871544</v>
      </c>
      <c r="Y171" s="11">
        <v>0.25850176010260384</v>
      </c>
      <c r="Z171" s="38"/>
    </row>
    <row r="172" spans="1:26" x14ac:dyDescent="0.25">
      <c r="A172" s="11" t="s">
        <v>122</v>
      </c>
      <c r="B172" s="11">
        <v>14.63128256442252</v>
      </c>
      <c r="C172" s="11">
        <v>0.32968233626418142</v>
      </c>
      <c r="D172" s="11">
        <v>44.379940794577976</v>
      </c>
      <c r="E172" s="153">
        <v>6.9133701466754171E-76</v>
      </c>
      <c r="F172" s="11">
        <v>13.978478611115777</v>
      </c>
      <c r="G172" s="11">
        <v>15.284086517729262</v>
      </c>
      <c r="H172" s="11">
        <v>13.978478611115777</v>
      </c>
      <c r="I172" s="11">
        <v>15.284086517729262</v>
      </c>
      <c r="W172" s="11"/>
      <c r="X172" s="11"/>
      <c r="Y172" s="11"/>
      <c r="Z172" s="38"/>
    </row>
    <row r="173" spans="1:26" x14ac:dyDescent="0.25">
      <c r="A173" s="11" t="s">
        <v>123</v>
      </c>
      <c r="B173" s="11">
        <v>14.056703323315125</v>
      </c>
      <c r="C173" s="11">
        <v>0.33072026154675044</v>
      </c>
      <c r="D173" s="11">
        <v>42.503302511836203</v>
      </c>
      <c r="E173" s="153">
        <v>8.7329888918265471E-74</v>
      </c>
      <c r="F173" s="11">
        <v>13.401844174284596</v>
      </c>
      <c r="G173" s="11">
        <v>14.711562472345653</v>
      </c>
      <c r="H173" s="11">
        <v>13.401844174284596</v>
      </c>
      <c r="I173" s="11">
        <v>14.711562472345653</v>
      </c>
      <c r="W173" s="11"/>
      <c r="X173" s="11"/>
      <c r="Y173" s="11"/>
    </row>
    <row r="174" spans="1:26" x14ac:dyDescent="0.25">
      <c r="A174" s="11" t="s">
        <v>124</v>
      </c>
      <c r="B174" s="11">
        <v>13.927908318778723</v>
      </c>
      <c r="C174" s="11">
        <v>0.33176980350779428</v>
      </c>
      <c r="D174" s="11">
        <v>41.980638899379265</v>
      </c>
      <c r="E174" s="153">
        <v>3.4751506049416999E-73</v>
      </c>
      <c r="F174" s="11">
        <v>13.270970971840795</v>
      </c>
      <c r="G174" s="11">
        <v>14.584845665716651</v>
      </c>
      <c r="H174" s="11">
        <v>13.270970971840795</v>
      </c>
      <c r="I174" s="11">
        <v>14.584845665716651</v>
      </c>
      <c r="W174" s="11"/>
      <c r="X174" s="11"/>
      <c r="Y174" s="11"/>
    </row>
    <row r="175" spans="1:26" ht="15.75" thickBot="1" x14ac:dyDescent="0.3">
      <c r="A175" s="12" t="s">
        <v>125</v>
      </c>
      <c r="B175" s="12">
        <v>14.220842557427513</v>
      </c>
      <c r="C175" s="12">
        <v>0.33283085225194625</v>
      </c>
      <c r="D175" s="12">
        <v>42.726936103455401</v>
      </c>
      <c r="E175" s="154">
        <v>4.8584091719958761E-74</v>
      </c>
      <c r="F175" s="12">
        <v>13.561804228002375</v>
      </c>
      <c r="G175" s="12">
        <v>14.879880886852652</v>
      </c>
      <c r="H175" s="12">
        <v>13.561804228002375</v>
      </c>
      <c r="I175" s="12">
        <v>14.879880886852652</v>
      </c>
      <c r="W175" s="11"/>
      <c r="X175" s="11"/>
      <c r="Y175" s="11"/>
    </row>
    <row r="176" spans="1:26" x14ac:dyDescent="0.25">
      <c r="W176" s="11"/>
      <c r="X176" s="11"/>
      <c r="Y176" s="11"/>
    </row>
    <row r="177" spans="1:25" x14ac:dyDescent="0.25">
      <c r="W177" s="11"/>
      <c r="X177" s="11"/>
      <c r="Y177" s="11"/>
    </row>
    <row r="178" spans="1:25" x14ac:dyDescent="0.25">
      <c r="W178" s="11"/>
      <c r="X178" s="11"/>
      <c r="Y178" s="11"/>
    </row>
    <row r="179" spans="1:25" x14ac:dyDescent="0.25">
      <c r="A179" t="s">
        <v>74</v>
      </c>
      <c r="W179" s="11"/>
      <c r="X179" s="11"/>
      <c r="Y179" s="11"/>
    </row>
    <row r="180" spans="1:25" ht="15.75" thickBot="1" x14ac:dyDescent="0.3">
      <c r="W180" s="12"/>
      <c r="X180" s="12"/>
      <c r="Y180" s="12"/>
    </row>
    <row r="181" spans="1:25" x14ac:dyDescent="0.25">
      <c r="A181" s="13" t="s">
        <v>75</v>
      </c>
      <c r="B181" s="132" t="s">
        <v>150</v>
      </c>
      <c r="C181" s="134" t="s">
        <v>59</v>
      </c>
    </row>
    <row r="182" spans="1:25" x14ac:dyDescent="0.25">
      <c r="A182" s="11">
        <v>1</v>
      </c>
      <c r="B182" s="11">
        <v>17.019040719172036</v>
      </c>
      <c r="C182" s="11">
        <v>-0.28048941591863041</v>
      </c>
    </row>
    <row r="183" spans="1:25" x14ac:dyDescent="0.25">
      <c r="A183" s="11">
        <v>2</v>
      </c>
      <c r="B183" s="11">
        <v>16.252038769131126</v>
      </c>
      <c r="C183" s="11">
        <v>0.90091037915787098</v>
      </c>
    </row>
    <row r="184" spans="1:25" x14ac:dyDescent="0.25">
      <c r="A184" s="11">
        <v>3</v>
      </c>
      <c r="B184" s="11">
        <v>14.815361427124328</v>
      </c>
      <c r="C184" s="11">
        <v>1.1220691456122971</v>
      </c>
    </row>
    <row r="185" spans="1:25" x14ac:dyDescent="0.25">
      <c r="A185" s="11">
        <v>4</v>
      </c>
      <c r="B185" s="11">
        <v>15.031500804792955</v>
      </c>
      <c r="C185" s="11">
        <v>-0.48230180790490351</v>
      </c>
    </row>
    <row r="186" spans="1:25" x14ac:dyDescent="0.25">
      <c r="A186" s="11">
        <v>5</v>
      </c>
      <c r="B186" s="11">
        <v>14.587198528687169</v>
      </c>
      <c r="C186" s="11">
        <v>-0.34481493634449478</v>
      </c>
    </row>
    <row r="187" spans="1:25" x14ac:dyDescent="0.25">
      <c r="A187" s="11">
        <v>6</v>
      </c>
      <c r="B187" s="11">
        <v>14.665296546567363</v>
      </c>
      <c r="C187" s="11">
        <v>0.57338694704484361</v>
      </c>
    </row>
    <row r="188" spans="1:25" x14ac:dyDescent="0.25">
      <c r="A188" s="11">
        <v>7</v>
      </c>
      <c r="B188" s="11">
        <v>15.073067420146248</v>
      </c>
      <c r="C188" s="11">
        <v>6.3170842693562435E-2</v>
      </c>
    </row>
    <row r="189" spans="1:25" x14ac:dyDescent="0.25">
      <c r="A189" s="11">
        <v>8</v>
      </c>
      <c r="B189" s="11">
        <v>14.627484985345726</v>
      </c>
      <c r="C189" s="11">
        <v>-0.11212467105407065</v>
      </c>
    </row>
    <row r="190" spans="1:25" x14ac:dyDescent="0.25">
      <c r="A190" s="11">
        <v>9</v>
      </c>
      <c r="B190" s="11">
        <v>14.310403622692151</v>
      </c>
      <c r="C190" s="11">
        <v>-7.2997617213362176E-2</v>
      </c>
    </row>
    <row r="191" spans="1:25" x14ac:dyDescent="0.25">
      <c r="A191" s="11">
        <v>10</v>
      </c>
      <c r="B191" s="11">
        <v>13.700171165836938</v>
      </c>
      <c r="C191" s="11">
        <v>0.72574416818213017</v>
      </c>
    </row>
    <row r="192" spans="1:25" x14ac:dyDescent="0.25">
      <c r="A192" s="11">
        <v>11</v>
      </c>
      <c r="B192" s="11">
        <v>13.535722945552717</v>
      </c>
      <c r="C192" s="11">
        <v>4.7625323213992488E-2</v>
      </c>
    </row>
    <row r="193" spans="1:3" x14ac:dyDescent="0.25">
      <c r="A193" s="11">
        <v>12</v>
      </c>
      <c r="B193" s="11">
        <v>13.793003968453689</v>
      </c>
      <c r="C193" s="11">
        <v>-9.2779764897716888E-2</v>
      </c>
    </row>
    <row r="194" spans="1:3" x14ac:dyDescent="0.25">
      <c r="A194" s="11">
        <v>13</v>
      </c>
      <c r="B194" s="11">
        <v>16.591202130198212</v>
      </c>
      <c r="C194" s="11">
        <v>1.2606582773554607</v>
      </c>
    </row>
    <row r="195" spans="1:3" x14ac:dyDescent="0.25">
      <c r="A195" s="11">
        <v>14</v>
      </c>
      <c r="B195" s="11">
        <v>15.824200180157302</v>
      </c>
      <c r="C195" s="11">
        <v>0.46373308529488355</v>
      </c>
    </row>
    <row r="196" spans="1:3" x14ac:dyDescent="0.25">
      <c r="A196" s="11">
        <v>15</v>
      </c>
      <c r="B196" s="11">
        <v>14.387522838150504</v>
      </c>
      <c r="C196" s="11">
        <v>0.47861554080644098</v>
      </c>
    </row>
    <row r="197" spans="1:3" x14ac:dyDescent="0.25">
      <c r="A197" s="11">
        <v>16</v>
      </c>
      <c r="B197" s="11">
        <v>14.60366221581913</v>
      </c>
      <c r="C197" s="11">
        <v>1.5397003620518337</v>
      </c>
    </row>
    <row r="198" spans="1:3" x14ac:dyDescent="0.25">
      <c r="A198" s="11">
        <v>17</v>
      </c>
      <c r="B198" s="11">
        <v>14.159359939713346</v>
      </c>
      <c r="C198" s="11">
        <v>0.36969781687260728</v>
      </c>
    </row>
    <row r="199" spans="1:3" x14ac:dyDescent="0.25">
      <c r="A199" s="11">
        <v>18</v>
      </c>
      <c r="B199" s="11">
        <v>14.237457957593538</v>
      </c>
      <c r="C199" s="11">
        <v>1.961709498020781</v>
      </c>
    </row>
    <row r="200" spans="1:3" x14ac:dyDescent="0.25">
      <c r="A200" s="11">
        <v>19</v>
      </c>
      <c r="B200" s="11">
        <v>14.645228831172425</v>
      </c>
      <c r="C200" s="11">
        <v>0.7744978130376996</v>
      </c>
    </row>
    <row r="201" spans="1:3" x14ac:dyDescent="0.25">
      <c r="A201" s="11">
        <v>20</v>
      </c>
      <c r="B201" s="11">
        <v>14.1996463963719</v>
      </c>
      <c r="C201" s="11">
        <v>1.5689249415553626</v>
      </c>
    </row>
    <row r="202" spans="1:3" x14ac:dyDescent="0.25">
      <c r="A202" s="11">
        <v>21</v>
      </c>
      <c r="B202" s="11">
        <v>13.882565033718327</v>
      </c>
      <c r="C202" s="11">
        <v>0.644695687189623</v>
      </c>
    </row>
    <row r="203" spans="1:3" x14ac:dyDescent="0.25">
      <c r="A203" s="11">
        <v>22</v>
      </c>
      <c r="B203" s="11">
        <v>13.272332576863112</v>
      </c>
      <c r="C203" s="11">
        <v>1.1034148861081245</v>
      </c>
    </row>
    <row r="204" spans="1:3" x14ac:dyDescent="0.25">
      <c r="A204" s="11">
        <v>23</v>
      </c>
      <c r="B204" s="11">
        <v>13.107884356578893</v>
      </c>
      <c r="C204" s="11">
        <v>1.6162117731147667</v>
      </c>
    </row>
    <row r="205" spans="1:3" x14ac:dyDescent="0.25">
      <c r="A205" s="11">
        <v>24</v>
      </c>
      <c r="B205" s="11">
        <v>13.365165379479864</v>
      </c>
      <c r="C205" s="11">
        <v>2.1764189358774821</v>
      </c>
    </row>
    <row r="206" spans="1:3" x14ac:dyDescent="0.25">
      <c r="A206" s="11">
        <v>25</v>
      </c>
      <c r="B206" s="11">
        <v>16.163363541224385</v>
      </c>
      <c r="C206" s="11">
        <v>-9.1959536491437177E-2</v>
      </c>
    </row>
    <row r="207" spans="1:3" x14ac:dyDescent="0.25">
      <c r="A207" s="11">
        <v>26</v>
      </c>
      <c r="B207" s="11">
        <v>15.396361591183478</v>
      </c>
      <c r="C207" s="11">
        <v>0.7802726791833976</v>
      </c>
    </row>
    <row r="208" spans="1:3" x14ac:dyDescent="0.25">
      <c r="A208" s="11">
        <v>27</v>
      </c>
      <c r="B208" s="11">
        <v>13.959684249176679</v>
      </c>
      <c r="C208" s="11">
        <v>-1.0352013674391358</v>
      </c>
    </row>
    <row r="209" spans="1:3" x14ac:dyDescent="0.25">
      <c r="A209" s="11">
        <v>28</v>
      </c>
      <c r="B209" s="11">
        <v>14.175823626845306</v>
      </c>
      <c r="C209" s="11">
        <v>0.61549555762712238</v>
      </c>
    </row>
    <row r="210" spans="1:3" x14ac:dyDescent="0.25">
      <c r="A210" s="11">
        <v>29</v>
      </c>
      <c r="B210" s="11">
        <v>13.73152135073952</v>
      </c>
      <c r="C210" s="11">
        <v>-0.83931322443923406</v>
      </c>
    </row>
    <row r="211" spans="1:3" x14ac:dyDescent="0.25">
      <c r="A211" s="11">
        <v>30</v>
      </c>
      <c r="B211" s="11">
        <v>13.809619368619714</v>
      </c>
      <c r="C211" s="11">
        <v>0.22385002830110601</v>
      </c>
    </row>
    <row r="212" spans="1:3" x14ac:dyDescent="0.25">
      <c r="A212" s="11">
        <v>31</v>
      </c>
      <c r="B212" s="11">
        <v>14.217390242198599</v>
      </c>
      <c r="C212" s="11">
        <v>7.681901673052316E-2</v>
      </c>
    </row>
    <row r="213" spans="1:3" x14ac:dyDescent="0.25">
      <c r="A213" s="11">
        <v>32</v>
      </c>
      <c r="B213" s="11">
        <v>13.771807807398076</v>
      </c>
      <c r="C213" s="11">
        <v>0.80227286011860244</v>
      </c>
    </row>
    <row r="214" spans="1:3" x14ac:dyDescent="0.25">
      <c r="A214" s="11">
        <v>33</v>
      </c>
      <c r="B214" s="11">
        <v>13.454726444744502</v>
      </c>
      <c r="C214" s="11">
        <v>0.82738583872665039</v>
      </c>
    </row>
    <row r="215" spans="1:3" x14ac:dyDescent="0.25">
      <c r="A215" s="11">
        <v>34</v>
      </c>
      <c r="B215" s="11">
        <v>12.844493987889289</v>
      </c>
      <c r="C215" s="11">
        <v>0.7681035071235236</v>
      </c>
    </row>
    <row r="216" spans="1:3" x14ac:dyDescent="0.25">
      <c r="A216" s="11">
        <v>35</v>
      </c>
      <c r="B216" s="11">
        <v>12.680045767605067</v>
      </c>
      <c r="C216" s="11">
        <v>0.23612583130784159</v>
      </c>
    </row>
    <row r="217" spans="1:3" x14ac:dyDescent="0.25">
      <c r="A217" s="11">
        <v>36</v>
      </c>
      <c r="B217" s="11">
        <v>12.93732679050604</v>
      </c>
      <c r="C217" s="11">
        <v>-0.84655834770680727</v>
      </c>
    </row>
    <row r="218" spans="1:3" x14ac:dyDescent="0.25">
      <c r="A218" s="11">
        <v>37</v>
      </c>
      <c r="B218" s="11">
        <v>15.735524952250561</v>
      </c>
      <c r="C218" s="11">
        <v>1.2638170580524033</v>
      </c>
    </row>
    <row r="219" spans="1:3" x14ac:dyDescent="0.25">
      <c r="A219" s="11">
        <v>38</v>
      </c>
      <c r="B219" s="11">
        <v>14.968523002209654</v>
      </c>
      <c r="C219" s="11">
        <v>0.72034624916349266</v>
      </c>
    </row>
    <row r="220" spans="1:3" x14ac:dyDescent="0.25">
      <c r="A220" s="11">
        <v>39</v>
      </c>
      <c r="B220" s="11">
        <v>13.531845660202855</v>
      </c>
      <c r="C220" s="11">
        <v>8.639345120761277E-2</v>
      </c>
    </row>
    <row r="221" spans="1:3" x14ac:dyDescent="0.25">
      <c r="A221" s="11">
        <v>40</v>
      </c>
      <c r="B221" s="11">
        <v>13.74798503787148</v>
      </c>
      <c r="C221" s="11">
        <v>0.92626069754264151</v>
      </c>
    </row>
    <row r="222" spans="1:3" x14ac:dyDescent="0.25">
      <c r="A222" s="11">
        <v>41</v>
      </c>
      <c r="B222" s="11">
        <v>13.303682761765696</v>
      </c>
      <c r="C222" s="11">
        <v>0.44833428923764984</v>
      </c>
    </row>
    <row r="223" spans="1:3" x14ac:dyDescent="0.25">
      <c r="A223" s="11">
        <v>42</v>
      </c>
      <c r="B223" s="11">
        <v>13.381780779645888</v>
      </c>
      <c r="C223" s="11">
        <v>0.60707283528928535</v>
      </c>
    </row>
    <row r="224" spans="1:3" x14ac:dyDescent="0.25">
      <c r="A224" s="11">
        <v>43</v>
      </c>
      <c r="B224" s="11">
        <v>13.789551653224775</v>
      </c>
      <c r="C224" s="11">
        <v>-0.84383775129469463</v>
      </c>
    </row>
    <row r="225" spans="1:3" x14ac:dyDescent="0.25">
      <c r="A225" s="11">
        <v>44</v>
      </c>
      <c r="B225" s="11">
        <v>13.343969218424251</v>
      </c>
      <c r="C225" s="11">
        <v>-0.26682163791096514</v>
      </c>
    </row>
    <row r="226" spans="1:3" x14ac:dyDescent="0.25">
      <c r="A226" s="11">
        <v>45</v>
      </c>
      <c r="B226" s="11">
        <v>13.026887855770678</v>
      </c>
      <c r="C226" s="11">
        <v>-0.51375069427703579</v>
      </c>
    </row>
    <row r="227" spans="1:3" x14ac:dyDescent="0.25">
      <c r="A227" s="11">
        <v>46</v>
      </c>
      <c r="B227" s="11">
        <v>12.416655398915463</v>
      </c>
      <c r="C227" s="11">
        <v>0.17697127839162263</v>
      </c>
    </row>
    <row r="228" spans="1:3" x14ac:dyDescent="0.25">
      <c r="A228" s="11">
        <v>47</v>
      </c>
      <c r="B228" s="11">
        <v>12.252207178631243</v>
      </c>
      <c r="C228" s="11">
        <v>-0.47943483106959306</v>
      </c>
    </row>
    <row r="229" spans="1:3" x14ac:dyDescent="0.25">
      <c r="A229" s="11">
        <v>48</v>
      </c>
      <c r="B229" s="11">
        <v>12.509488201532214</v>
      </c>
      <c r="C229" s="11">
        <v>-0.43782268227692889</v>
      </c>
    </row>
    <row r="230" spans="1:3" x14ac:dyDescent="0.25">
      <c r="A230" s="11">
        <v>49</v>
      </c>
      <c r="B230" s="11">
        <v>15.307686363276737</v>
      </c>
      <c r="C230" s="11">
        <v>-2.0920891270444741</v>
      </c>
    </row>
    <row r="231" spans="1:3" x14ac:dyDescent="0.25">
      <c r="A231" s="11">
        <v>50</v>
      </c>
      <c r="B231" s="11">
        <v>14.540684413235828</v>
      </c>
      <c r="C231" s="11">
        <v>-0.3125101825826615</v>
      </c>
    </row>
    <row r="232" spans="1:3" x14ac:dyDescent="0.25">
      <c r="A232" s="11">
        <v>51</v>
      </c>
      <c r="B232" s="11">
        <v>13.104007071229031</v>
      </c>
      <c r="C232" s="11">
        <v>-0.1557321367399247</v>
      </c>
    </row>
    <row r="233" spans="1:3" x14ac:dyDescent="0.25">
      <c r="A233" s="11">
        <v>52</v>
      </c>
      <c r="B233" s="11">
        <v>13.320146448897656</v>
      </c>
      <c r="C233" s="11">
        <v>-1.2586203304489736</v>
      </c>
    </row>
    <row r="234" spans="1:3" x14ac:dyDescent="0.25">
      <c r="A234" s="11">
        <v>53</v>
      </c>
      <c r="B234" s="11">
        <v>12.87584417279187</v>
      </c>
      <c r="C234" s="11">
        <v>-0.56939633074215834</v>
      </c>
    </row>
    <row r="235" spans="1:3" x14ac:dyDescent="0.25">
      <c r="A235" s="11">
        <v>54</v>
      </c>
      <c r="B235" s="11">
        <v>12.953942190672064</v>
      </c>
      <c r="C235" s="11">
        <v>-1.4278026690454997</v>
      </c>
    </row>
    <row r="236" spans="1:3" x14ac:dyDescent="0.25">
      <c r="A236" s="11">
        <v>55</v>
      </c>
      <c r="B236" s="11">
        <v>13.361713064250949</v>
      </c>
      <c r="C236" s="11">
        <v>-1.3637410939731094</v>
      </c>
    </row>
    <row r="237" spans="1:3" x14ac:dyDescent="0.25">
      <c r="A237" s="11">
        <v>56</v>
      </c>
      <c r="B237" s="11">
        <v>12.916130629450427</v>
      </c>
      <c r="C237" s="11">
        <v>-1.1619491352924189</v>
      </c>
    </row>
    <row r="238" spans="1:3" x14ac:dyDescent="0.25">
      <c r="A238" s="11">
        <v>57</v>
      </c>
      <c r="B238" s="11">
        <v>12.599049266796852</v>
      </c>
      <c r="C238" s="11">
        <v>-1.4257274296395082</v>
      </c>
    </row>
    <row r="239" spans="1:3" x14ac:dyDescent="0.25">
      <c r="A239" s="11">
        <v>58</v>
      </c>
      <c r="B239" s="11">
        <v>11.988816809941639</v>
      </c>
      <c r="C239" s="11">
        <v>-2.0327760230720795</v>
      </c>
    </row>
    <row r="240" spans="1:3" x14ac:dyDescent="0.25">
      <c r="A240" s="11">
        <v>59</v>
      </c>
      <c r="B240" s="11">
        <v>11.824368589657418</v>
      </c>
      <c r="C240" s="11">
        <v>-1.6611517307369184</v>
      </c>
    </row>
    <row r="241" spans="1:3" x14ac:dyDescent="0.25">
      <c r="A241" s="11">
        <v>60</v>
      </c>
      <c r="B241" s="11">
        <v>12.08164961255839</v>
      </c>
      <c r="C241" s="11">
        <v>-1.7475117546043109</v>
      </c>
    </row>
    <row r="242" spans="1:3" x14ac:dyDescent="0.25">
      <c r="A242" s="11">
        <v>61</v>
      </c>
      <c r="B242" s="11">
        <v>14.879847774302911</v>
      </c>
      <c r="C242" s="11">
        <v>-1.4573212716427904</v>
      </c>
    </row>
    <row r="243" spans="1:3" x14ac:dyDescent="0.25">
      <c r="A243" s="11">
        <v>62</v>
      </c>
      <c r="B243" s="11">
        <v>14.112845824262003</v>
      </c>
      <c r="C243" s="11">
        <v>-1.1136676315805758</v>
      </c>
    </row>
    <row r="244" spans="1:3" x14ac:dyDescent="0.25">
      <c r="A244" s="11">
        <v>63</v>
      </c>
      <c r="B244" s="11">
        <v>12.676168482255205</v>
      </c>
      <c r="C244" s="11">
        <v>-1.328278178458687</v>
      </c>
    </row>
    <row r="245" spans="1:3" x14ac:dyDescent="0.25">
      <c r="A245" s="11">
        <v>64</v>
      </c>
      <c r="B245" s="11">
        <v>12.892307859923832</v>
      </c>
      <c r="C245" s="11">
        <v>-0.88215077517434892</v>
      </c>
    </row>
    <row r="246" spans="1:3" x14ac:dyDescent="0.25">
      <c r="A246" s="11">
        <v>65</v>
      </c>
      <c r="B246" s="11">
        <v>12.448005583818047</v>
      </c>
      <c r="C246" s="11">
        <v>-0.56692651608535272</v>
      </c>
    </row>
    <row r="247" spans="1:3" x14ac:dyDescent="0.25">
      <c r="A247" s="11">
        <v>66</v>
      </c>
      <c r="B247" s="11">
        <v>12.526103601698239</v>
      </c>
      <c r="C247" s="11">
        <v>-1.9813623446518829</v>
      </c>
    </row>
    <row r="248" spans="1:3" x14ac:dyDescent="0.25">
      <c r="A248" s="11">
        <v>67</v>
      </c>
      <c r="B248" s="11">
        <v>12.933874475277126</v>
      </c>
      <c r="C248" s="11">
        <v>-0.5473824962667635</v>
      </c>
    </row>
    <row r="249" spans="1:3" x14ac:dyDescent="0.25">
      <c r="A249" s="11">
        <v>68</v>
      </c>
      <c r="B249" s="11">
        <v>12.488292040476601</v>
      </c>
      <c r="C249" s="11">
        <v>0.30759209091186968</v>
      </c>
    </row>
    <row r="250" spans="1:3" x14ac:dyDescent="0.25">
      <c r="A250" s="11">
        <v>69</v>
      </c>
      <c r="B250" s="11">
        <v>12.171210677823028</v>
      </c>
      <c r="C250" s="11">
        <v>0.73428805592007329</v>
      </c>
    </row>
    <row r="251" spans="1:3" x14ac:dyDescent="0.25">
      <c r="A251" s="11">
        <v>70</v>
      </c>
      <c r="B251" s="11">
        <v>11.560978220967813</v>
      </c>
      <c r="C251" s="11">
        <v>-0.20609169634554725</v>
      </c>
    </row>
    <row r="252" spans="1:3" x14ac:dyDescent="0.25">
      <c r="A252" s="11">
        <v>71</v>
      </c>
      <c r="B252" s="11">
        <v>11.396530000683594</v>
      </c>
      <c r="C252" s="11">
        <v>-0.46581870566671135</v>
      </c>
    </row>
    <row r="253" spans="1:3" x14ac:dyDescent="0.25">
      <c r="A253" s="11">
        <v>72</v>
      </c>
      <c r="B253" s="11">
        <v>11.653811023584565</v>
      </c>
      <c r="C253" s="11">
        <v>0.13134636536020317</v>
      </c>
    </row>
    <row r="254" spans="1:3" x14ac:dyDescent="0.25">
      <c r="A254" s="11">
        <v>73</v>
      </c>
      <c r="B254" s="11">
        <v>14.452009185329088</v>
      </c>
      <c r="C254" s="11">
        <v>-0.56899324124464457</v>
      </c>
    </row>
    <row r="255" spans="1:3" x14ac:dyDescent="0.25">
      <c r="A255" s="11">
        <v>74</v>
      </c>
      <c r="B255" s="11">
        <v>13.685007235288179</v>
      </c>
      <c r="C255" s="11">
        <v>-0.84022552132092798</v>
      </c>
    </row>
    <row r="256" spans="1:3" x14ac:dyDescent="0.25">
      <c r="A256" s="11">
        <v>75</v>
      </c>
      <c r="B256" s="11">
        <v>12.24832989328138</v>
      </c>
      <c r="C256" s="11">
        <v>-0.30617104514333704</v>
      </c>
    </row>
    <row r="257" spans="1:3" x14ac:dyDescent="0.25">
      <c r="A257" s="11">
        <v>76</v>
      </c>
      <c r="B257" s="11">
        <v>12.464469270950007</v>
      </c>
      <c r="C257" s="11">
        <v>-1.5710660392273255</v>
      </c>
    </row>
    <row r="258" spans="1:3" x14ac:dyDescent="0.25">
      <c r="A258" s="11">
        <v>77</v>
      </c>
      <c r="B258" s="11">
        <v>12.020166994844221</v>
      </c>
      <c r="C258" s="11">
        <v>-0.49752477768325853</v>
      </c>
    </row>
    <row r="259" spans="1:3" x14ac:dyDescent="0.25">
      <c r="A259" s="11">
        <v>78</v>
      </c>
      <c r="B259" s="11">
        <v>12.098265012724415</v>
      </c>
      <c r="C259" s="11">
        <v>-0.93610759495970086</v>
      </c>
    </row>
    <row r="260" spans="1:3" x14ac:dyDescent="0.25">
      <c r="A260" s="11">
        <v>79</v>
      </c>
      <c r="B260" s="11">
        <v>12.506035886303302</v>
      </c>
      <c r="C260" s="11">
        <v>-1.3492307922907987</v>
      </c>
    </row>
    <row r="261" spans="1:3" x14ac:dyDescent="0.25">
      <c r="A261" s="11">
        <v>80</v>
      </c>
      <c r="B261" s="11">
        <v>12.060453451502777</v>
      </c>
      <c r="C261" s="11">
        <v>-1.3378956552503158</v>
      </c>
    </row>
    <row r="262" spans="1:3" x14ac:dyDescent="0.25">
      <c r="A262" s="11">
        <v>81</v>
      </c>
      <c r="B262" s="11">
        <v>11.743372088849203</v>
      </c>
      <c r="C262" s="11">
        <v>-0.92006770753858547</v>
      </c>
    </row>
    <row r="263" spans="1:3" x14ac:dyDescent="0.25">
      <c r="A263" s="11">
        <v>82</v>
      </c>
      <c r="B263" s="11">
        <v>11.133139631993989</v>
      </c>
      <c r="C263" s="11">
        <v>-1.0689352446933622</v>
      </c>
    </row>
    <row r="264" spans="1:3" x14ac:dyDescent="0.25">
      <c r="A264" s="11">
        <v>83</v>
      </c>
      <c r="B264" s="11">
        <v>10.968691411709768</v>
      </c>
      <c r="C264" s="11">
        <v>-1.5630374084156546</v>
      </c>
    </row>
    <row r="265" spans="1:3" x14ac:dyDescent="0.25">
      <c r="A265" s="11">
        <v>84</v>
      </c>
      <c r="B265" s="11">
        <v>11.225972434610741</v>
      </c>
      <c r="C265" s="11">
        <v>-1.3357344957116339</v>
      </c>
    </row>
    <row r="266" spans="1:3" x14ac:dyDescent="0.25">
      <c r="A266" s="11">
        <v>85</v>
      </c>
      <c r="B266" s="11">
        <v>14.024170596355262</v>
      </c>
      <c r="C266" s="11">
        <v>-0.91415711374001596</v>
      </c>
    </row>
    <row r="267" spans="1:3" x14ac:dyDescent="0.25">
      <c r="A267" s="11">
        <v>86</v>
      </c>
      <c r="B267" s="11">
        <v>13.257168646314355</v>
      </c>
      <c r="C267" s="11">
        <v>-1.2595089445962468</v>
      </c>
    </row>
    <row r="268" spans="1:3" x14ac:dyDescent="0.25">
      <c r="A268" s="11">
        <v>87</v>
      </c>
      <c r="B268" s="11">
        <v>11.820491304307556</v>
      </c>
      <c r="C268" s="11">
        <v>-0.59405016894289986</v>
      </c>
    </row>
    <row r="269" spans="1:3" x14ac:dyDescent="0.25">
      <c r="A269" s="11">
        <v>88</v>
      </c>
      <c r="B269" s="11">
        <v>12.036630681976181</v>
      </c>
      <c r="C269" s="11">
        <v>-0.90371087321772769</v>
      </c>
    </row>
    <row r="270" spans="1:3" x14ac:dyDescent="0.25">
      <c r="A270" s="11">
        <v>89</v>
      </c>
      <c r="B270" s="11">
        <v>11.592328405870397</v>
      </c>
      <c r="C270" s="11">
        <v>-0.76142176182735355</v>
      </c>
    </row>
    <row r="271" spans="1:3" x14ac:dyDescent="0.25">
      <c r="A271" s="11">
        <v>90</v>
      </c>
      <c r="B271" s="11">
        <v>11.670426423750591</v>
      </c>
      <c r="C271" s="11">
        <v>-0.47693254128964568</v>
      </c>
    </row>
    <row r="272" spans="1:3" x14ac:dyDescent="0.25">
      <c r="A272" s="11">
        <v>91</v>
      </c>
      <c r="B272" s="11">
        <v>12.078197297329476</v>
      </c>
      <c r="C272" s="11">
        <v>1.0359889743059014E-2</v>
      </c>
    </row>
    <row r="273" spans="1:3" x14ac:dyDescent="0.25">
      <c r="A273" s="11">
        <v>92</v>
      </c>
      <c r="B273" s="11">
        <v>11.632614862528953</v>
      </c>
      <c r="C273" s="11">
        <v>-0.4297316982047974</v>
      </c>
    </row>
    <row r="274" spans="1:3" x14ac:dyDescent="0.25">
      <c r="A274" s="11">
        <v>93</v>
      </c>
      <c r="B274" s="11">
        <v>11.315533499875379</v>
      </c>
      <c r="C274" s="11">
        <v>-0.3614392659043304</v>
      </c>
    </row>
    <row r="275" spans="1:3" x14ac:dyDescent="0.25">
      <c r="A275" s="11">
        <v>94</v>
      </c>
      <c r="B275" s="11">
        <v>10.705301043020164</v>
      </c>
      <c r="C275" s="11">
        <v>-0.58236348775159286</v>
      </c>
    </row>
    <row r="276" spans="1:3" x14ac:dyDescent="0.25">
      <c r="A276" s="11">
        <v>95</v>
      </c>
      <c r="B276" s="11">
        <v>10.540852822735944</v>
      </c>
      <c r="C276" s="11">
        <v>0.25918132869049337</v>
      </c>
    </row>
    <row r="277" spans="1:3" x14ac:dyDescent="0.25">
      <c r="A277" s="11">
        <v>96</v>
      </c>
      <c r="B277" s="11">
        <v>10.798133845636915</v>
      </c>
      <c r="C277" s="11">
        <v>-0.19046804628316671</v>
      </c>
    </row>
    <row r="278" spans="1:3" x14ac:dyDescent="0.25">
      <c r="A278" s="11">
        <v>97</v>
      </c>
      <c r="B278" s="11">
        <v>13.596332007381438</v>
      </c>
      <c r="C278" s="11">
        <v>0.63001664180400851</v>
      </c>
    </row>
    <row r="279" spans="1:3" x14ac:dyDescent="0.25">
      <c r="A279" s="11">
        <v>98</v>
      </c>
      <c r="B279" s="11">
        <v>12.829330057340529</v>
      </c>
      <c r="C279" s="11">
        <v>-0.34571220251127244</v>
      </c>
    </row>
    <row r="280" spans="1:3" x14ac:dyDescent="0.25">
      <c r="A280" s="11">
        <v>99</v>
      </c>
      <c r="B280" s="11">
        <v>11.392652715333732</v>
      </c>
      <c r="C280" s="11">
        <v>0.58702588305388126</v>
      </c>
    </row>
    <row r="281" spans="1:3" x14ac:dyDescent="0.25">
      <c r="A281" s="11">
        <v>100</v>
      </c>
      <c r="B281" s="11">
        <v>11.608792093002357</v>
      </c>
      <c r="C281" s="11">
        <v>0.52962693370023395</v>
      </c>
    </row>
    <row r="282" spans="1:3" x14ac:dyDescent="0.25">
      <c r="A282" s="11">
        <v>101</v>
      </c>
      <c r="B282" s="11">
        <v>11.164489816896573</v>
      </c>
      <c r="C282" s="11">
        <v>0.4901459201805114</v>
      </c>
    </row>
    <row r="283" spans="1:3" x14ac:dyDescent="0.25">
      <c r="A283" s="11">
        <v>102</v>
      </c>
      <c r="B283" s="11">
        <v>11.242587834776765</v>
      </c>
      <c r="C283" s="11">
        <v>0.10954112149789097</v>
      </c>
    </row>
    <row r="284" spans="1:3" x14ac:dyDescent="0.25">
      <c r="A284" s="11">
        <v>103</v>
      </c>
      <c r="B284" s="11">
        <v>11.65035870835565</v>
      </c>
      <c r="C284" s="11">
        <v>0.99058196268790688</v>
      </c>
    </row>
    <row r="285" spans="1:3" x14ac:dyDescent="0.25">
      <c r="A285" s="11">
        <v>104</v>
      </c>
      <c r="B285" s="11">
        <v>11.204776273555128</v>
      </c>
      <c r="C285" s="11">
        <v>0.52931235232722962</v>
      </c>
    </row>
    <row r="286" spans="1:3" x14ac:dyDescent="0.25">
      <c r="A286" s="11">
        <v>105</v>
      </c>
      <c r="B286" s="11">
        <v>10.887694910901555</v>
      </c>
      <c r="C286" s="11">
        <v>1.2749580507826384</v>
      </c>
    </row>
    <row r="287" spans="1:3" x14ac:dyDescent="0.25">
      <c r="A287" s="11">
        <v>106</v>
      </c>
      <c r="B287" s="11">
        <v>10.27746245404634</v>
      </c>
      <c r="C287" s="11">
        <v>1.2143094923374438</v>
      </c>
    </row>
    <row r="288" spans="1:3" x14ac:dyDescent="0.25">
      <c r="A288" s="11">
        <v>107</v>
      </c>
      <c r="B288" s="11">
        <v>10.113014233762119</v>
      </c>
      <c r="C288" s="11">
        <v>0.94590878103105958</v>
      </c>
    </row>
    <row r="289" spans="1:3" x14ac:dyDescent="0.25">
      <c r="A289" s="11">
        <v>108</v>
      </c>
      <c r="B289" s="11">
        <v>10.370295256663091</v>
      </c>
      <c r="C289" s="11">
        <v>0.93212676886153112</v>
      </c>
    </row>
    <row r="290" spans="1:3" x14ac:dyDescent="0.25">
      <c r="A290" s="11">
        <v>109</v>
      </c>
      <c r="B290" s="11">
        <v>13.168493418407612</v>
      </c>
      <c r="C290" s="11">
        <v>1.4439718027343442</v>
      </c>
    </row>
    <row r="291" spans="1:3" x14ac:dyDescent="0.25">
      <c r="A291" s="11">
        <v>110</v>
      </c>
      <c r="B291" s="11">
        <v>12.401491468366705</v>
      </c>
      <c r="C291" s="11">
        <v>0.16088507678596464</v>
      </c>
    </row>
    <row r="292" spans="1:3" x14ac:dyDescent="0.25">
      <c r="A292" s="11">
        <v>111</v>
      </c>
      <c r="B292" s="11">
        <v>10.964814126359906</v>
      </c>
      <c r="C292" s="11">
        <v>0.8442075450708959</v>
      </c>
    </row>
    <row r="293" spans="1:3" x14ac:dyDescent="0.25">
      <c r="A293" s="11">
        <v>112</v>
      </c>
      <c r="B293" s="11">
        <v>11.180953504028533</v>
      </c>
      <c r="C293" s="11">
        <v>1.0391350271541686</v>
      </c>
    </row>
    <row r="294" spans="1:3" x14ac:dyDescent="0.25">
      <c r="A294" s="11">
        <v>113</v>
      </c>
      <c r="B294" s="11">
        <v>10.736651227922748</v>
      </c>
      <c r="C294" s="11">
        <v>1.3241171910953895</v>
      </c>
    </row>
    <row r="295" spans="1:3" x14ac:dyDescent="0.25">
      <c r="A295" s="11">
        <v>114</v>
      </c>
      <c r="B295" s="11">
        <v>10.81474924580294</v>
      </c>
      <c r="C295" s="11">
        <v>0.81513042305982353</v>
      </c>
    </row>
    <row r="296" spans="1:3" x14ac:dyDescent="0.25">
      <c r="A296" s="11">
        <v>115</v>
      </c>
      <c r="B296" s="11">
        <v>11.222520119381826</v>
      </c>
      <c r="C296" s="11">
        <v>1.423522402784144</v>
      </c>
    </row>
    <row r="297" spans="1:3" x14ac:dyDescent="0.25">
      <c r="A297" s="11">
        <v>116</v>
      </c>
      <c r="B297" s="11">
        <v>10.776937684581302</v>
      </c>
      <c r="C297" s="11">
        <v>0.37356308310609698</v>
      </c>
    </row>
    <row r="298" spans="1:3" x14ac:dyDescent="0.25">
      <c r="A298" s="11">
        <v>117</v>
      </c>
      <c r="B298" s="11">
        <v>10.459856321927729</v>
      </c>
      <c r="C298" s="11">
        <v>0.12597760037059835</v>
      </c>
    </row>
    <row r="299" spans="1:3" x14ac:dyDescent="0.25">
      <c r="A299" s="11">
        <v>118</v>
      </c>
      <c r="B299" s="11">
        <v>9.8496238650725161</v>
      </c>
      <c r="C299" s="11">
        <v>0.31278577980397237</v>
      </c>
    </row>
    <row r="300" spans="1:3" x14ac:dyDescent="0.25">
      <c r="A300" s="11">
        <v>119</v>
      </c>
      <c r="B300" s="11">
        <v>9.6851756447882948</v>
      </c>
      <c r="C300" s="11">
        <v>1.0846046610687541</v>
      </c>
    </row>
    <row r="301" spans="1:3" x14ac:dyDescent="0.25">
      <c r="A301" s="11">
        <v>120</v>
      </c>
      <c r="B301" s="11">
        <v>9.9424566676892674</v>
      </c>
      <c r="C301" s="11">
        <v>1.1524812612786448</v>
      </c>
    </row>
    <row r="302" spans="1:3" x14ac:dyDescent="0.25">
      <c r="A302" s="11">
        <v>121</v>
      </c>
      <c r="B302" s="11">
        <v>12.740654829433788</v>
      </c>
      <c r="C302" s="11">
        <v>0.80654592613595888</v>
      </c>
    </row>
    <row r="303" spans="1:3" x14ac:dyDescent="0.25">
      <c r="A303" s="11">
        <v>122</v>
      </c>
      <c r="B303" s="11">
        <v>11.97365287939288</v>
      </c>
      <c r="C303" s="11">
        <v>0.84547701300604494</v>
      </c>
    </row>
    <row r="304" spans="1:3" x14ac:dyDescent="0.25">
      <c r="A304" s="11">
        <v>123</v>
      </c>
      <c r="B304" s="11">
        <v>10.536975537386081</v>
      </c>
      <c r="C304" s="11">
        <v>0.30112133097281735</v>
      </c>
    </row>
    <row r="305" spans="1:3" x14ac:dyDescent="0.25">
      <c r="A305" s="11">
        <v>124</v>
      </c>
      <c r="B305" s="11">
        <v>10.753114915054708</v>
      </c>
      <c r="C305" s="11">
        <v>0.44763124789725595</v>
      </c>
    </row>
    <row r="306" spans="1:3" x14ac:dyDescent="0.25">
      <c r="A306" s="11">
        <v>125</v>
      </c>
      <c r="B306" s="11">
        <v>10.308812638948922</v>
      </c>
      <c r="C306" s="11">
        <v>0.94710232973572239</v>
      </c>
    </row>
    <row r="307" spans="1:3" x14ac:dyDescent="0.25">
      <c r="A307" s="11">
        <v>126</v>
      </c>
      <c r="B307" s="11">
        <v>10.386910656829116</v>
      </c>
      <c r="C307" s="11">
        <v>0.53151429673305728</v>
      </c>
    </row>
    <row r="308" spans="1:3" x14ac:dyDescent="0.25">
      <c r="A308" s="11">
        <v>127</v>
      </c>
      <c r="B308" s="11">
        <v>10.794681530408003</v>
      </c>
      <c r="C308" s="11">
        <v>0.76524020614836097</v>
      </c>
    </row>
    <row r="309" spans="1:3" x14ac:dyDescent="0.25">
      <c r="A309" s="11">
        <v>128</v>
      </c>
      <c r="B309" s="11">
        <v>10.349099095607478</v>
      </c>
      <c r="C309" s="11">
        <v>-0.27314253030649382</v>
      </c>
    </row>
    <row r="310" spans="1:3" x14ac:dyDescent="0.25">
      <c r="A310" s="11">
        <v>129</v>
      </c>
      <c r="B310" s="11">
        <v>10.032017732953904</v>
      </c>
      <c r="C310" s="11">
        <v>-0.31332251841671344</v>
      </c>
    </row>
    <row r="311" spans="1:3" x14ac:dyDescent="0.25">
      <c r="A311" s="11">
        <v>130</v>
      </c>
      <c r="B311" s="11">
        <v>9.4217852760986904</v>
      </c>
      <c r="C311" s="11">
        <v>-0.41116266008413938</v>
      </c>
    </row>
    <row r="312" spans="1:3" x14ac:dyDescent="0.25">
      <c r="A312" s="11">
        <v>131</v>
      </c>
      <c r="B312" s="11">
        <v>9.257337055814471</v>
      </c>
      <c r="C312" s="11">
        <v>-2.0215022538067728E-2</v>
      </c>
    </row>
    <row r="313" spans="1:3" ht="15.75" thickBot="1" x14ac:dyDescent="0.3">
      <c r="A313" s="12">
        <v>132</v>
      </c>
      <c r="B313" s="12">
        <v>9.5146180787154417</v>
      </c>
      <c r="C313" s="12">
        <v>0.25850176010260206</v>
      </c>
    </row>
  </sheetData>
  <mergeCells count="1">
    <mergeCell ref="C1:Q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8"/>
  <sheetViews>
    <sheetView topLeftCell="A135" workbookViewId="0">
      <selection activeCell="J144" sqref="J144"/>
    </sheetView>
  </sheetViews>
  <sheetFormatPr baseColWidth="10" defaultRowHeight="15" x14ac:dyDescent="0.25"/>
  <cols>
    <col min="1" max="1" width="11.42578125" style="38"/>
    <col min="2" max="2" width="22.7109375" style="38" bestFit="1" customWidth="1"/>
    <col min="9" max="9" width="12.7109375" style="65" bestFit="1" customWidth="1"/>
    <col min="10" max="10" width="12" style="65" bestFit="1" customWidth="1"/>
    <col min="11" max="11" width="11.42578125" style="65"/>
    <col min="12" max="12" width="12.7109375" style="65" bestFit="1" customWidth="1"/>
    <col min="13" max="13" width="9.28515625" style="65" customWidth="1"/>
    <col min="19" max="19" width="12.7109375" bestFit="1" customWidth="1"/>
    <col min="20" max="20" width="15.85546875" bestFit="1" customWidth="1"/>
  </cols>
  <sheetData>
    <row r="1" spans="1:20" ht="18" x14ac:dyDescent="0.25">
      <c r="O1" s="62" t="s">
        <v>132</v>
      </c>
      <c r="P1" s="63"/>
      <c r="Q1" s="63"/>
      <c r="R1" s="38"/>
    </row>
    <row r="2" spans="1:20" x14ac:dyDescent="0.25">
      <c r="A2" s="177" t="s">
        <v>127</v>
      </c>
      <c r="B2" s="177"/>
      <c r="C2" s="177"/>
      <c r="D2" s="177"/>
      <c r="E2" s="177"/>
      <c r="F2" s="177"/>
      <c r="G2" s="177"/>
    </row>
    <row r="4" spans="1:20" ht="18" x14ac:dyDescent="0.35">
      <c r="A4" s="3" t="s">
        <v>12</v>
      </c>
      <c r="B4" s="3" t="s">
        <v>149</v>
      </c>
      <c r="C4" s="3" t="s">
        <v>13</v>
      </c>
      <c r="D4" s="10" t="s">
        <v>128</v>
      </c>
      <c r="E4" s="10" t="s">
        <v>129</v>
      </c>
      <c r="F4" s="10" t="s">
        <v>131</v>
      </c>
      <c r="G4" s="10" t="s">
        <v>130</v>
      </c>
      <c r="H4" s="140" t="s">
        <v>134</v>
      </c>
      <c r="I4" s="135" t="s">
        <v>136</v>
      </c>
      <c r="J4" s="135" t="s">
        <v>137</v>
      </c>
      <c r="K4" s="139" t="s">
        <v>135</v>
      </c>
      <c r="L4" s="135" t="s">
        <v>138</v>
      </c>
      <c r="M4" s="135" t="s">
        <v>139</v>
      </c>
      <c r="O4" t="s">
        <v>50</v>
      </c>
    </row>
    <row r="5" spans="1:20" ht="16.5" thickBot="1" x14ac:dyDescent="0.3">
      <c r="A5" s="17"/>
      <c r="B5" s="81">
        <v>16.738551303253406</v>
      </c>
      <c r="C5" s="17">
        <v>1</v>
      </c>
      <c r="D5">
        <f>COS(2*PI()*$C5/12)</f>
        <v>0.86602540378443871</v>
      </c>
      <c r="E5">
        <f>SIN(2*PI()*$C5/12)</f>
        <v>0.49999999999999994</v>
      </c>
      <c r="F5">
        <f>COS(4*PI()*$C5/12)</f>
        <v>0.50000000000000011</v>
      </c>
      <c r="G5">
        <f>SIN(4*PI()*$C5/12)</f>
        <v>0.8660254037844386</v>
      </c>
      <c r="H5" s="11">
        <v>15.393471781367042</v>
      </c>
      <c r="I5" s="142">
        <v>1.3450795218863636</v>
      </c>
      <c r="J5" s="66">
        <f>I5^2</f>
        <v>1.8092389201980486</v>
      </c>
      <c r="K5" s="11">
        <v>16.059254201107905</v>
      </c>
      <c r="L5" s="11">
        <v>0.67929710214550099</v>
      </c>
      <c r="M5" s="66">
        <f>L5^2</f>
        <v>0.46144455298327519</v>
      </c>
    </row>
    <row r="6" spans="1:20" ht="15.75" x14ac:dyDescent="0.25">
      <c r="A6" s="17">
        <v>2</v>
      </c>
      <c r="B6" s="81">
        <v>17.152949148288997</v>
      </c>
      <c r="C6" s="17">
        <v>2</v>
      </c>
      <c r="D6">
        <f t="shared" ref="D6:D69" si="0">COS(2*PI()*$C6/12)</f>
        <v>0.50000000000000011</v>
      </c>
      <c r="E6">
        <f t="shared" ref="E6:E69" si="1">SIN(2*PI()*$C6/12)</f>
        <v>0.8660254037844386</v>
      </c>
      <c r="F6">
        <f t="shared" ref="F6:F69" si="2">COS(4*PI()*$C6/12)</f>
        <v>-0.49999999999999978</v>
      </c>
      <c r="G6">
        <f t="shared" ref="G6:G69" si="3">SIN(4*PI()*$C6/12)</f>
        <v>0.86602540378443871</v>
      </c>
      <c r="H6" s="11">
        <v>15.568869615649358</v>
      </c>
      <c r="I6" s="142">
        <v>1.5840795326396382</v>
      </c>
      <c r="J6" s="66">
        <f t="shared" ref="J6:J69" si="4">I6^2</f>
        <v>2.5093079657278143</v>
      </c>
      <c r="K6" s="11">
        <v>16.260838015325113</v>
      </c>
      <c r="L6" s="11">
        <v>0.89211113296388334</v>
      </c>
      <c r="M6" s="66">
        <f t="shared" ref="M6:M69" si="5">L6^2</f>
        <v>0.79586227355810357</v>
      </c>
      <c r="O6" s="14" t="s">
        <v>51</v>
      </c>
      <c r="P6" s="14"/>
    </row>
    <row r="7" spans="1:20" ht="15.75" x14ac:dyDescent="0.25">
      <c r="A7" s="17">
        <v>3</v>
      </c>
      <c r="B7" s="81">
        <v>15.937430572736625</v>
      </c>
      <c r="C7" s="17">
        <v>3</v>
      </c>
      <c r="D7">
        <f t="shared" si="0"/>
        <v>6.1257422745431001E-17</v>
      </c>
      <c r="E7">
        <f t="shared" si="1"/>
        <v>1</v>
      </c>
      <c r="F7">
        <f t="shared" si="2"/>
        <v>-1</v>
      </c>
      <c r="G7">
        <f t="shared" si="3"/>
        <v>1.22514845490862E-16</v>
      </c>
      <c r="H7" s="11">
        <v>15.593475525961711</v>
      </c>
      <c r="I7" s="142">
        <v>0.34395504677491395</v>
      </c>
      <c r="J7" s="66">
        <f t="shared" si="4"/>
        <v>0.11830507420193324</v>
      </c>
      <c r="K7" s="11">
        <v>15.588383205347307</v>
      </c>
      <c r="L7" s="11">
        <v>0.34904736738931774</v>
      </c>
      <c r="M7" s="66">
        <f t="shared" si="5"/>
        <v>0.12183406468141335</v>
      </c>
      <c r="O7" s="11" t="s">
        <v>52</v>
      </c>
      <c r="P7" s="11">
        <v>0.78416210329029479</v>
      </c>
    </row>
    <row r="8" spans="1:20" ht="15.75" x14ac:dyDescent="0.25">
      <c r="A8" s="17">
        <v>4</v>
      </c>
      <c r="B8" s="81">
        <v>14.549198996888052</v>
      </c>
      <c r="C8" s="17">
        <v>4</v>
      </c>
      <c r="D8">
        <f t="shared" si="0"/>
        <v>-0.49999999999999978</v>
      </c>
      <c r="E8">
        <f t="shared" si="1"/>
        <v>0.86602540378443871</v>
      </c>
      <c r="F8">
        <f t="shared" si="2"/>
        <v>-0.50000000000000044</v>
      </c>
      <c r="G8">
        <f t="shared" si="3"/>
        <v>-0.86602540378443837</v>
      </c>
      <c r="H8" s="11">
        <v>15.450887740926609</v>
      </c>
      <c r="I8" s="142">
        <v>-0.90168874403855703</v>
      </c>
      <c r="J8" s="66">
        <f t="shared" si="4"/>
        <v>0.81304259112583044</v>
      </c>
      <c r="K8" s="11">
        <v>14.723415529778762</v>
      </c>
      <c r="L8" s="11">
        <v>-0.1742165328907106</v>
      </c>
      <c r="M8" s="66">
        <f t="shared" si="5"/>
        <v>3.0351400332460046E-2</v>
      </c>
      <c r="O8" s="11" t="s">
        <v>53</v>
      </c>
      <c r="P8" s="11">
        <v>0.61491020423665899</v>
      </c>
    </row>
    <row r="9" spans="1:20" ht="15.75" x14ac:dyDescent="0.25">
      <c r="A9" s="17">
        <v>5</v>
      </c>
      <c r="B9" s="81">
        <v>14.242383592342675</v>
      </c>
      <c r="C9" s="17">
        <v>5</v>
      </c>
      <c r="D9">
        <f t="shared" si="0"/>
        <v>-0.86602540378443871</v>
      </c>
      <c r="E9">
        <f t="shared" si="1"/>
        <v>0.49999999999999994</v>
      </c>
      <c r="F9">
        <f t="shared" si="2"/>
        <v>0.50000000000000011</v>
      </c>
      <c r="G9">
        <f t="shared" si="3"/>
        <v>-0.8660254037844386</v>
      </c>
      <c r="H9" s="11">
        <v>15.169503904814485</v>
      </c>
      <c r="I9" s="142">
        <v>-0.92712031247181059</v>
      </c>
      <c r="J9" s="66">
        <f t="shared" si="4"/>
        <v>0.85955207379782772</v>
      </c>
      <c r="K9" s="11">
        <v>14.417212976232143</v>
      </c>
      <c r="L9" s="11">
        <v>-0.17482938388946856</v>
      </c>
      <c r="M9" s="66">
        <f t="shared" si="5"/>
        <v>3.0565313471171168E-2</v>
      </c>
      <c r="O9" s="11" t="s">
        <v>54</v>
      </c>
      <c r="P9" s="11">
        <v>0.60588466214845571</v>
      </c>
    </row>
    <row r="10" spans="1:20" ht="15.75" x14ac:dyDescent="0.25">
      <c r="A10" s="17">
        <v>6</v>
      </c>
      <c r="B10" s="81">
        <v>15.238683493612207</v>
      </c>
      <c r="C10" s="17">
        <v>6</v>
      </c>
      <c r="D10">
        <f t="shared" si="0"/>
        <v>-1</v>
      </c>
      <c r="E10">
        <f t="shared" si="1"/>
        <v>1.22514845490862E-16</v>
      </c>
      <c r="F10">
        <f t="shared" si="2"/>
        <v>1</v>
      </c>
      <c r="G10">
        <f t="shared" si="3"/>
        <v>-2.45029690981724E-16</v>
      </c>
      <c r="H10" s="11">
        <v>14.814911951694491</v>
      </c>
      <c r="I10" s="142">
        <v>0.42377154191771638</v>
      </c>
      <c r="J10" s="66">
        <f t="shared" si="4"/>
        <v>0.17958231973931885</v>
      </c>
      <c r="K10" s="11">
        <v>14.760316292137063</v>
      </c>
      <c r="L10" s="11">
        <v>0.47836720147514455</v>
      </c>
      <c r="M10" s="66">
        <f t="shared" si="5"/>
        <v>0.22883517944716153</v>
      </c>
      <c r="O10" s="11" t="s">
        <v>55</v>
      </c>
      <c r="P10" s="11">
        <v>1.1987009006564342</v>
      </c>
    </row>
    <row r="11" spans="1:20" ht="16.5" thickBot="1" x14ac:dyDescent="0.3">
      <c r="A11" s="17">
        <v>7</v>
      </c>
      <c r="B11" s="81">
        <v>15.136238262839811</v>
      </c>
      <c r="C11" s="17">
        <v>7</v>
      </c>
      <c r="D11">
        <f t="shared" si="0"/>
        <v>-0.86602540378443882</v>
      </c>
      <c r="E11">
        <f t="shared" si="1"/>
        <v>-0.49999999999999972</v>
      </c>
      <c r="F11">
        <f t="shared" si="2"/>
        <v>0.50000000000000056</v>
      </c>
      <c r="G11">
        <f t="shared" si="3"/>
        <v>0.86602540378443837</v>
      </c>
      <c r="H11" s="11">
        <v>14.472315871467437</v>
      </c>
      <c r="I11" s="142">
        <v>0.66392239137237397</v>
      </c>
      <c r="J11" s="66">
        <f t="shared" si="4"/>
        <v>0.44079294176561173</v>
      </c>
      <c r="K11" s="11">
        <v>15.14010010244345</v>
      </c>
      <c r="L11" s="11">
        <v>-3.8618396036387281E-3</v>
      </c>
      <c r="M11" s="66">
        <f t="shared" si="5"/>
        <v>1.4913805124232528E-5</v>
      </c>
      <c r="O11" s="12" t="s">
        <v>56</v>
      </c>
      <c r="P11" s="12">
        <v>132</v>
      </c>
    </row>
    <row r="12" spans="1:20" ht="15.75" x14ac:dyDescent="0.25">
      <c r="A12" s="17">
        <v>8</v>
      </c>
      <c r="B12" s="81">
        <v>14.515360314291655</v>
      </c>
      <c r="C12" s="17">
        <v>8</v>
      </c>
      <c r="D12">
        <f t="shared" si="0"/>
        <v>-0.50000000000000044</v>
      </c>
      <c r="E12">
        <f t="shared" si="1"/>
        <v>-0.86602540378443837</v>
      </c>
      <c r="F12">
        <f t="shared" si="2"/>
        <v>-0.49999999999999922</v>
      </c>
      <c r="G12">
        <f t="shared" si="3"/>
        <v>0.86602540378443915</v>
      </c>
      <c r="H12" s="11">
        <v>14.223705369579964</v>
      </c>
      <c r="I12" s="142">
        <v>0.2916549447116914</v>
      </c>
      <c r="J12" s="66">
        <f t="shared" si="4"/>
        <v>8.5062606774779767E-2</v>
      </c>
      <c r="K12" s="11">
        <v>14.915941961107652</v>
      </c>
      <c r="L12" s="11">
        <v>-0.40058164681599706</v>
      </c>
      <c r="M12" s="66">
        <f t="shared" si="5"/>
        <v>0.1604656557658162</v>
      </c>
    </row>
    <row r="13" spans="1:20" ht="16.5" thickBot="1" x14ac:dyDescent="0.3">
      <c r="A13" s="17">
        <v>9</v>
      </c>
      <c r="B13" s="81">
        <v>14.237406005478789</v>
      </c>
      <c r="C13" s="17">
        <v>9</v>
      </c>
      <c r="D13">
        <f t="shared" si="0"/>
        <v>-1.83772268236293E-16</v>
      </c>
      <c r="E13">
        <f t="shared" si="1"/>
        <v>-1</v>
      </c>
      <c r="F13">
        <f t="shared" si="2"/>
        <v>-1</v>
      </c>
      <c r="G13">
        <f t="shared" si="3"/>
        <v>3.67544536472586E-16</v>
      </c>
      <c r="H13" s="11">
        <v>14.125886791662454</v>
      </c>
      <c r="I13" s="142">
        <v>0.11151921381633478</v>
      </c>
      <c r="J13" s="66">
        <f t="shared" si="4"/>
        <v>1.2436535050213395E-2</v>
      </c>
      <c r="K13" s="11">
        <v>14.120061757282405</v>
      </c>
      <c r="L13" s="11">
        <v>0.11734424819638356</v>
      </c>
      <c r="M13" s="66">
        <f t="shared" si="5"/>
        <v>1.3769672584774467E-2</v>
      </c>
      <c r="O13" t="s">
        <v>57</v>
      </c>
    </row>
    <row r="14" spans="1:20" ht="15.75" x14ac:dyDescent="0.25">
      <c r="A14" s="17">
        <v>10</v>
      </c>
      <c r="B14" s="81">
        <v>14.425915334019068</v>
      </c>
      <c r="C14" s="17">
        <v>10</v>
      </c>
      <c r="D14">
        <f t="shared" si="0"/>
        <v>0.50000000000000011</v>
      </c>
      <c r="E14">
        <f t="shared" si="1"/>
        <v>-0.8660254037844386</v>
      </c>
      <c r="F14">
        <f t="shared" si="2"/>
        <v>-0.49999999999999983</v>
      </c>
      <c r="G14">
        <f t="shared" si="3"/>
        <v>-0.86602540378443871</v>
      </c>
      <c r="H14" s="11">
        <v>14.1952619090924</v>
      </c>
      <c r="I14" s="142">
        <v>0.23065342492666829</v>
      </c>
      <c r="J14" s="66">
        <f t="shared" si="4"/>
        <v>5.3201002430402204E-2</v>
      </c>
      <c r="K14" s="11">
        <v>13.467056984178903</v>
      </c>
      <c r="L14" s="11">
        <v>0.95885834984016505</v>
      </c>
      <c r="M14" s="66">
        <f t="shared" si="5"/>
        <v>0.91940933505820432</v>
      </c>
      <c r="O14" s="13"/>
      <c r="P14" s="13" t="s">
        <v>62</v>
      </c>
      <c r="Q14" s="13" t="s">
        <v>63</v>
      </c>
      <c r="R14" s="13" t="s">
        <v>64</v>
      </c>
      <c r="S14" s="13" t="s">
        <v>65</v>
      </c>
      <c r="T14" s="13" t="s">
        <v>66</v>
      </c>
    </row>
    <row r="15" spans="1:20" ht="15.75" x14ac:dyDescent="0.25">
      <c r="A15" s="17">
        <v>11</v>
      </c>
      <c r="B15" s="81">
        <v>13.583348268766709</v>
      </c>
      <c r="C15" s="17">
        <v>11</v>
      </c>
      <c r="D15">
        <f t="shared" si="0"/>
        <v>0.86602540378443837</v>
      </c>
      <c r="E15">
        <f t="shared" si="1"/>
        <v>-0.50000000000000044</v>
      </c>
      <c r="F15">
        <f t="shared" si="2"/>
        <v>0.49999999999999911</v>
      </c>
      <c r="G15">
        <f t="shared" si="3"/>
        <v>-0.86602540378443915</v>
      </c>
      <c r="H15" s="11">
        <v>14.403433077599365</v>
      </c>
      <c r="I15" s="142">
        <v>-0.82008480883265555</v>
      </c>
      <c r="J15" s="66">
        <f t="shared" si="4"/>
        <v>0.67253909367809317</v>
      </c>
      <c r="K15" s="11">
        <v>13.651410340868953</v>
      </c>
      <c r="L15" s="11">
        <v>-6.8062072102243576E-2</v>
      </c>
      <c r="M15" s="66">
        <f t="shared" si="5"/>
        <v>4.6324456588510031E-3</v>
      </c>
      <c r="O15" s="11" t="s">
        <v>58</v>
      </c>
      <c r="P15" s="11">
        <v>3</v>
      </c>
      <c r="Q15" s="11">
        <v>293.68470034127085</v>
      </c>
      <c r="R15" s="11">
        <v>97.894900113756947</v>
      </c>
      <c r="S15" s="11">
        <v>68.13000241175186</v>
      </c>
      <c r="T15" s="11">
        <v>2.1405652717858589E-26</v>
      </c>
    </row>
    <row r="16" spans="1:20" ht="15.75" x14ac:dyDescent="0.25">
      <c r="A16" s="17">
        <v>12</v>
      </c>
      <c r="B16" s="81">
        <v>13.700224203555972</v>
      </c>
      <c r="C16" s="17">
        <v>12</v>
      </c>
      <c r="D16">
        <f t="shared" si="0"/>
        <v>1</v>
      </c>
      <c r="E16">
        <f t="shared" si="1"/>
        <v>-2.45029690981724E-16</v>
      </c>
      <c r="F16">
        <f t="shared" si="2"/>
        <v>1</v>
      </c>
      <c r="G16">
        <f t="shared" si="3"/>
        <v>-4.90059381963448E-16</v>
      </c>
      <c r="H16" s="11">
        <v>14.684812363114203</v>
      </c>
      <c r="I16" s="142">
        <v>-0.9845881595582302</v>
      </c>
      <c r="J16" s="66">
        <f t="shared" si="4"/>
        <v>0.96941384394226293</v>
      </c>
      <c r="K16" s="11">
        <v>14.63221851479193</v>
      </c>
      <c r="L16" s="11">
        <v>-0.93199431123595744</v>
      </c>
      <c r="M16" s="66">
        <f t="shared" si="5"/>
        <v>0.86861339617618671</v>
      </c>
      <c r="O16" s="11" t="s">
        <v>59</v>
      </c>
      <c r="P16" s="11">
        <v>128</v>
      </c>
      <c r="Q16" s="11">
        <v>183.92113270202196</v>
      </c>
      <c r="R16" s="11">
        <v>1.4368838492345466</v>
      </c>
      <c r="S16" s="11"/>
      <c r="T16" s="11"/>
    </row>
    <row r="17" spans="1:23" ht="16.5" thickBot="1" x14ac:dyDescent="0.3">
      <c r="A17" s="17">
        <v>1</v>
      </c>
      <c r="B17" s="81">
        <v>17.851860407553673</v>
      </c>
      <c r="C17" s="17">
        <v>13</v>
      </c>
      <c r="D17">
        <f t="shared" si="0"/>
        <v>0.8660254037844386</v>
      </c>
      <c r="E17">
        <f t="shared" si="1"/>
        <v>0.5</v>
      </c>
      <c r="F17">
        <f t="shared" si="2"/>
        <v>0.49999999999999994</v>
      </c>
      <c r="G17">
        <f t="shared" si="3"/>
        <v>0.86602540378443871</v>
      </c>
      <c r="H17" s="11">
        <v>14.9541957757361</v>
      </c>
      <c r="I17" s="142">
        <v>2.8976646318175732</v>
      </c>
      <c r="J17" s="66">
        <f t="shared" si="4"/>
        <v>8.3964603184864721</v>
      </c>
      <c r="K17" s="11">
        <v>15.625983629182427</v>
      </c>
      <c r="L17" s="11">
        <v>2.2258767783712461</v>
      </c>
      <c r="M17" s="66">
        <f t="shared" si="5"/>
        <v>4.9545274324923572</v>
      </c>
      <c r="O17" s="12" t="s">
        <v>60</v>
      </c>
      <c r="P17" s="12">
        <v>131</v>
      </c>
      <c r="Q17" s="12">
        <v>477.60583304329282</v>
      </c>
      <c r="R17" s="12"/>
      <c r="S17" s="12"/>
      <c r="T17" s="12"/>
    </row>
    <row r="18" spans="1:23" ht="16.5" thickBot="1" x14ac:dyDescent="0.3">
      <c r="A18" s="17">
        <v>2</v>
      </c>
      <c r="B18" s="81">
        <v>16.287933265452185</v>
      </c>
      <c r="C18" s="17">
        <v>14</v>
      </c>
      <c r="D18">
        <f t="shared" si="0"/>
        <v>0.50000000000000056</v>
      </c>
      <c r="E18">
        <f t="shared" si="1"/>
        <v>0.86602540378443837</v>
      </c>
      <c r="F18">
        <f t="shared" si="2"/>
        <v>-0.499999999999999</v>
      </c>
      <c r="G18">
        <f t="shared" si="3"/>
        <v>0.86602540378443926</v>
      </c>
      <c r="H18" s="11">
        <v>15.129593610018416</v>
      </c>
      <c r="I18" s="142">
        <v>1.1583396554337693</v>
      </c>
      <c r="J18" s="66">
        <f t="shared" si="4"/>
        <v>1.3417507573504233</v>
      </c>
      <c r="K18" s="11">
        <v>15.827567443399637</v>
      </c>
      <c r="L18" s="11">
        <v>0.46036582205254817</v>
      </c>
      <c r="M18" s="66">
        <f t="shared" si="5"/>
        <v>0.21193669011411845</v>
      </c>
    </row>
    <row r="19" spans="1:23" ht="15.75" x14ac:dyDescent="0.25">
      <c r="A19" s="17">
        <v>3</v>
      </c>
      <c r="B19" s="81">
        <v>14.866138378956945</v>
      </c>
      <c r="C19" s="17">
        <v>15</v>
      </c>
      <c r="D19">
        <f t="shared" si="0"/>
        <v>1.1944655334272802E-15</v>
      </c>
      <c r="E19">
        <f t="shared" si="1"/>
        <v>1</v>
      </c>
      <c r="F19">
        <f t="shared" si="2"/>
        <v>-1</v>
      </c>
      <c r="G19">
        <f t="shared" si="3"/>
        <v>2.3889310668545605E-15</v>
      </c>
      <c r="H19" s="11">
        <v>15.154199520330769</v>
      </c>
      <c r="I19" s="142">
        <v>-0.28806114137382366</v>
      </c>
      <c r="J19" s="66">
        <f t="shared" si="4"/>
        <v>8.2979221169590014E-2</v>
      </c>
      <c r="K19" s="11">
        <v>15.155112633421831</v>
      </c>
      <c r="L19" s="11">
        <v>-0.28897425446488612</v>
      </c>
      <c r="M19" s="66">
        <f t="shared" si="5"/>
        <v>8.350611974353675E-2</v>
      </c>
      <c r="O19" s="13"/>
      <c r="P19" s="13" t="s">
        <v>67</v>
      </c>
      <c r="Q19" s="13" t="s">
        <v>55</v>
      </c>
      <c r="R19" s="13" t="s">
        <v>68</v>
      </c>
      <c r="S19" s="13" t="s">
        <v>69</v>
      </c>
      <c r="T19" s="13" t="s">
        <v>70</v>
      </c>
      <c r="U19" s="13" t="s">
        <v>71</v>
      </c>
      <c r="V19" s="13" t="s">
        <v>72</v>
      </c>
      <c r="W19" s="13" t="s">
        <v>73</v>
      </c>
    </row>
    <row r="20" spans="1:23" ht="15.75" x14ac:dyDescent="0.25">
      <c r="A20" s="17">
        <v>4</v>
      </c>
      <c r="B20" s="81">
        <v>16.143362577870963</v>
      </c>
      <c r="C20" s="17">
        <v>16</v>
      </c>
      <c r="D20">
        <f t="shared" si="0"/>
        <v>-0.49999999999999922</v>
      </c>
      <c r="E20">
        <f t="shared" si="1"/>
        <v>0.86602540378443915</v>
      </c>
      <c r="F20">
        <f t="shared" si="2"/>
        <v>-0.50000000000000155</v>
      </c>
      <c r="G20">
        <f t="shared" si="3"/>
        <v>-0.86602540378443771</v>
      </c>
      <c r="H20" s="11">
        <v>15.011611735295666</v>
      </c>
      <c r="I20" s="142">
        <v>1.1317508425752969</v>
      </c>
      <c r="J20" s="66">
        <f t="shared" si="4"/>
        <v>1.2808599696698946</v>
      </c>
      <c r="K20" s="11">
        <v>14.290144957853288</v>
      </c>
      <c r="L20" s="11">
        <v>1.8532176200176753</v>
      </c>
      <c r="M20" s="66">
        <f t="shared" si="5"/>
        <v>3.4344155471439768</v>
      </c>
      <c r="O20" s="11" t="s">
        <v>61</v>
      </c>
      <c r="P20" s="11">
        <v>15.079319161627554</v>
      </c>
      <c r="Q20" s="11">
        <v>0.2102660997939135</v>
      </c>
      <c r="R20" s="11">
        <v>71.715408125261902</v>
      </c>
      <c r="S20" s="11">
        <v>3.2546242334470228E-105</v>
      </c>
      <c r="T20" s="11">
        <v>14.663271759256244</v>
      </c>
      <c r="U20" s="11">
        <v>15.495366563998864</v>
      </c>
      <c r="V20" s="11">
        <v>14.663271759256244</v>
      </c>
      <c r="W20" s="11">
        <v>15.495366563998864</v>
      </c>
    </row>
    <row r="21" spans="1:23" ht="15.75" x14ac:dyDescent="0.25">
      <c r="A21" s="17">
        <v>5</v>
      </c>
      <c r="B21" s="81">
        <v>14.529057756585953</v>
      </c>
      <c r="C21" s="17">
        <v>17</v>
      </c>
      <c r="D21">
        <f t="shared" si="0"/>
        <v>-0.86602540378443882</v>
      </c>
      <c r="E21">
        <f t="shared" si="1"/>
        <v>0.49999999999999978</v>
      </c>
      <c r="F21">
        <f t="shared" si="2"/>
        <v>0.50000000000000044</v>
      </c>
      <c r="G21">
        <f t="shared" si="3"/>
        <v>-0.86602540378443837</v>
      </c>
      <c r="H21" s="11">
        <v>14.730227899183543</v>
      </c>
      <c r="I21" s="142">
        <v>-0.20117014259759003</v>
      </c>
      <c r="J21" s="66">
        <f t="shared" si="4"/>
        <v>4.0469426272734706E-2</v>
      </c>
      <c r="K21" s="11">
        <v>13.983942404306667</v>
      </c>
      <c r="L21" s="11">
        <v>0.54511535227928576</v>
      </c>
      <c r="M21" s="66">
        <f t="shared" si="5"/>
        <v>0.29715074729056984</v>
      </c>
      <c r="O21" s="11" t="s">
        <v>13</v>
      </c>
      <c r="P21" s="11">
        <v>-3.6606333802578543E-2</v>
      </c>
      <c r="Q21" s="11">
        <v>2.7451888344791077E-3</v>
      </c>
      <c r="R21" s="11">
        <v>-13.334723405111218</v>
      </c>
      <c r="S21" s="11">
        <v>5.6878595540064479E-26</v>
      </c>
      <c r="T21" s="11">
        <v>-4.2038158926662655E-2</v>
      </c>
      <c r="U21" s="11">
        <v>-3.1174508678494431E-2</v>
      </c>
      <c r="V21" s="11">
        <v>-4.2038158926662655E-2</v>
      </c>
      <c r="W21" s="11">
        <v>-3.1174508678494431E-2</v>
      </c>
    </row>
    <row r="22" spans="1:23" ht="15.75" x14ac:dyDescent="0.25">
      <c r="A22" s="17">
        <v>6</v>
      </c>
      <c r="B22" s="81">
        <v>16.199167455614319</v>
      </c>
      <c r="C22" s="17">
        <v>18</v>
      </c>
      <c r="D22">
        <f t="shared" si="0"/>
        <v>-1</v>
      </c>
      <c r="E22">
        <f t="shared" si="1"/>
        <v>3.67544536472586E-16</v>
      </c>
      <c r="F22">
        <f t="shared" si="2"/>
        <v>1</v>
      </c>
      <c r="G22">
        <f t="shared" si="3"/>
        <v>-7.3508907294517201E-16</v>
      </c>
      <c r="H22" s="11">
        <v>14.375635946063548</v>
      </c>
      <c r="I22" s="142">
        <v>1.8235315095507705</v>
      </c>
      <c r="J22" s="66">
        <f t="shared" si="4"/>
        <v>3.3252671663245117</v>
      </c>
      <c r="K22" s="11">
        <v>14.327045720211585</v>
      </c>
      <c r="L22" s="11">
        <v>1.8721217354027342</v>
      </c>
      <c r="M22" s="66">
        <f t="shared" si="5"/>
        <v>3.5048397921673451</v>
      </c>
      <c r="O22" s="11" t="s">
        <v>128</v>
      </c>
      <c r="P22" s="11">
        <v>4.476920711759147E-2</v>
      </c>
      <c r="Q22" s="11">
        <v>0.14757541622635384</v>
      </c>
      <c r="R22" s="11">
        <v>0.30336493883861831</v>
      </c>
      <c r="S22" s="141">
        <v>0.762104285346905</v>
      </c>
      <c r="T22" s="11">
        <v>-0.24723396712218032</v>
      </c>
      <c r="U22" s="11">
        <v>0.33677238135736326</v>
      </c>
      <c r="V22" s="11">
        <v>-0.24723396712218032</v>
      </c>
      <c r="W22" s="11">
        <v>0.33677238135736326</v>
      </c>
    </row>
    <row r="23" spans="1:23" ht="16.5" thickBot="1" x14ac:dyDescent="0.3">
      <c r="A23" s="17">
        <v>7</v>
      </c>
      <c r="B23" s="81">
        <v>15.419726644210124</v>
      </c>
      <c r="C23" s="17">
        <v>19</v>
      </c>
      <c r="D23">
        <f t="shared" si="0"/>
        <v>-0.86602540378443915</v>
      </c>
      <c r="E23">
        <f t="shared" si="1"/>
        <v>-0.49999999999999917</v>
      </c>
      <c r="F23">
        <f t="shared" si="2"/>
        <v>0.50000000000000167</v>
      </c>
      <c r="G23">
        <f t="shared" si="3"/>
        <v>0.86602540378443771</v>
      </c>
      <c r="H23" s="11">
        <v>14.033039865836495</v>
      </c>
      <c r="I23" s="142">
        <v>1.3866867783736296</v>
      </c>
      <c r="J23" s="66">
        <f t="shared" si="4"/>
        <v>1.9229002213162358</v>
      </c>
      <c r="K23" s="11">
        <v>14.706829530517973</v>
      </c>
      <c r="L23" s="11">
        <v>0.7128971136921507</v>
      </c>
      <c r="M23" s="66">
        <f t="shared" si="5"/>
        <v>0.50822229471059921</v>
      </c>
      <c r="O23" s="12" t="s">
        <v>129</v>
      </c>
      <c r="P23" s="12">
        <v>0.62397536574189272</v>
      </c>
      <c r="Q23" s="12">
        <v>0.14790514261536947</v>
      </c>
      <c r="R23" s="12">
        <v>4.2187536870476112</v>
      </c>
      <c r="S23" s="12">
        <v>4.6146386743075595E-5</v>
      </c>
      <c r="T23" s="12">
        <v>0.33131977150775344</v>
      </c>
      <c r="U23" s="12">
        <v>0.91663095997603206</v>
      </c>
      <c r="V23" s="12">
        <v>0.33131977150775344</v>
      </c>
      <c r="W23" s="12">
        <v>0.91663095997603206</v>
      </c>
    </row>
    <row r="24" spans="1:23" ht="15.75" x14ac:dyDescent="0.25">
      <c r="A24" s="17">
        <v>8</v>
      </c>
      <c r="B24" s="81">
        <v>15.768571337927263</v>
      </c>
      <c r="C24" s="17">
        <v>20</v>
      </c>
      <c r="D24">
        <f t="shared" si="0"/>
        <v>-0.49999999999999983</v>
      </c>
      <c r="E24">
        <f t="shared" si="1"/>
        <v>-0.86602540378443871</v>
      </c>
      <c r="F24">
        <f t="shared" si="2"/>
        <v>-0.50000000000000033</v>
      </c>
      <c r="G24">
        <f t="shared" si="3"/>
        <v>0.86602540378443849</v>
      </c>
      <c r="H24" s="11">
        <v>13.784429363949021</v>
      </c>
      <c r="I24" s="142">
        <v>1.9841419739782413</v>
      </c>
      <c r="J24" s="66">
        <f t="shared" si="4"/>
        <v>3.936819372902272</v>
      </c>
      <c r="K24" s="11">
        <v>14.482671389182176</v>
      </c>
      <c r="L24" s="11">
        <v>1.2858999487450866</v>
      </c>
      <c r="M24" s="66">
        <f t="shared" si="5"/>
        <v>1.6535386781826165</v>
      </c>
    </row>
    <row r="25" spans="1:23" ht="15.75" x14ac:dyDescent="0.25">
      <c r="A25" s="17">
        <v>9</v>
      </c>
      <c r="B25" s="81">
        <v>14.52726072090795</v>
      </c>
      <c r="C25" s="17">
        <v>21</v>
      </c>
      <c r="D25">
        <f t="shared" si="0"/>
        <v>-4.28801959218017E-16</v>
      </c>
      <c r="E25">
        <f t="shared" si="1"/>
        <v>-1</v>
      </c>
      <c r="F25">
        <f t="shared" si="2"/>
        <v>-1</v>
      </c>
      <c r="G25">
        <f t="shared" si="3"/>
        <v>8.5760391843603401E-16</v>
      </c>
      <c r="H25" s="11">
        <v>13.686610786031512</v>
      </c>
      <c r="I25" s="142">
        <v>0.84064993487643846</v>
      </c>
      <c r="J25" s="66">
        <f t="shared" si="4"/>
        <v>0.70669231300776025</v>
      </c>
      <c r="K25" s="11">
        <v>13.686791185356928</v>
      </c>
      <c r="L25" s="11">
        <v>0.84046953555102277</v>
      </c>
      <c r="M25" s="66">
        <f t="shared" si="5"/>
        <v>0.70638904018935189</v>
      </c>
    </row>
    <row r="26" spans="1:23" ht="15.75" x14ac:dyDescent="0.25">
      <c r="A26" s="17">
        <v>10</v>
      </c>
      <c r="B26" s="81">
        <v>14.375747462971237</v>
      </c>
      <c r="C26" s="17">
        <v>22</v>
      </c>
      <c r="D26">
        <f t="shared" si="0"/>
        <v>0.49999999999999911</v>
      </c>
      <c r="E26">
        <f t="shared" si="1"/>
        <v>-0.86602540378443915</v>
      </c>
      <c r="F26">
        <f t="shared" si="2"/>
        <v>-0.50000000000000178</v>
      </c>
      <c r="G26">
        <f t="shared" si="3"/>
        <v>-0.8660254037844376</v>
      </c>
      <c r="H26" s="11">
        <v>13.755985903461458</v>
      </c>
      <c r="I26" s="142">
        <v>0.6197615595097794</v>
      </c>
      <c r="J26" s="66">
        <f t="shared" si="4"/>
        <v>0.38410439064599383</v>
      </c>
      <c r="K26" s="11">
        <v>13.033786412253429</v>
      </c>
      <c r="L26" s="11">
        <v>1.3419610507178081</v>
      </c>
      <c r="M26" s="66">
        <f t="shared" si="5"/>
        <v>1.8008594616436435</v>
      </c>
    </row>
    <row r="27" spans="1:23" ht="15.75" x14ac:dyDescent="0.25">
      <c r="A27" s="17">
        <v>11</v>
      </c>
      <c r="B27" s="81">
        <v>14.72409612969366</v>
      </c>
      <c r="C27" s="17">
        <v>23</v>
      </c>
      <c r="D27">
        <f t="shared" si="0"/>
        <v>0.86602540378443782</v>
      </c>
      <c r="E27">
        <f t="shared" si="1"/>
        <v>-0.50000000000000144</v>
      </c>
      <c r="F27">
        <f t="shared" si="2"/>
        <v>0.49999999999999711</v>
      </c>
      <c r="G27">
        <f t="shared" si="3"/>
        <v>-0.86602540378444026</v>
      </c>
      <c r="H27" s="11">
        <v>13.964157071968421</v>
      </c>
      <c r="I27" s="142">
        <v>0.75993905772523895</v>
      </c>
      <c r="J27" s="66">
        <f t="shared" si="4"/>
        <v>0.57750737145632403</v>
      </c>
      <c r="K27" s="11">
        <v>13.218139768943473</v>
      </c>
      <c r="L27" s="11">
        <v>1.5059563607501865</v>
      </c>
      <c r="M27" s="66">
        <f t="shared" si="5"/>
        <v>2.2679045604839456</v>
      </c>
      <c r="O27" t="s">
        <v>74</v>
      </c>
    </row>
    <row r="28" spans="1:23" ht="16.5" thickBot="1" x14ac:dyDescent="0.3">
      <c r="A28" s="17">
        <v>12</v>
      </c>
      <c r="B28" s="81">
        <v>15.541584315357346</v>
      </c>
      <c r="C28" s="17">
        <v>24</v>
      </c>
      <c r="D28">
        <f t="shared" si="0"/>
        <v>1</v>
      </c>
      <c r="E28">
        <f t="shared" si="1"/>
        <v>-4.90059381963448E-16</v>
      </c>
      <c r="F28">
        <f t="shared" si="2"/>
        <v>1</v>
      </c>
      <c r="G28">
        <f t="shared" si="3"/>
        <v>-9.8011876392689601E-16</v>
      </c>
      <c r="H28" s="11">
        <v>14.24553635748326</v>
      </c>
      <c r="I28" s="142">
        <v>1.2960479578740856</v>
      </c>
      <c r="J28" s="66">
        <f t="shared" si="4"/>
        <v>1.6797403091095875</v>
      </c>
      <c r="K28" s="11">
        <v>14.198947942866452</v>
      </c>
      <c r="L28" s="11">
        <v>1.3426363724908938</v>
      </c>
      <c r="M28" s="66">
        <f t="shared" si="5"/>
        <v>1.8026724287355063</v>
      </c>
    </row>
    <row r="29" spans="1:23" ht="15.75" x14ac:dyDescent="0.25">
      <c r="A29" s="17">
        <v>1</v>
      </c>
      <c r="B29" s="81">
        <v>16.071404004732948</v>
      </c>
      <c r="C29" s="17">
        <v>25</v>
      </c>
      <c r="D29">
        <f t="shared" si="0"/>
        <v>0.86602540378443826</v>
      </c>
      <c r="E29">
        <f t="shared" si="1"/>
        <v>0.50000000000000056</v>
      </c>
      <c r="F29">
        <f t="shared" si="2"/>
        <v>0.49999999999999883</v>
      </c>
      <c r="G29">
        <f t="shared" si="3"/>
        <v>0.86602540378443937</v>
      </c>
      <c r="H29" s="11">
        <v>14.514919770105159</v>
      </c>
      <c r="I29" s="142">
        <v>1.5564842346277885</v>
      </c>
      <c r="J29" s="66">
        <f t="shared" si="4"/>
        <v>2.4226431726448525</v>
      </c>
      <c r="K29" s="11">
        <v>15.192713057256951</v>
      </c>
      <c r="L29" s="11">
        <v>0.87869094747599696</v>
      </c>
      <c r="M29" s="66">
        <f t="shared" si="5"/>
        <v>0.77209778117626526</v>
      </c>
      <c r="O29" s="13" t="s">
        <v>75</v>
      </c>
      <c r="P29" s="13" t="s">
        <v>150</v>
      </c>
      <c r="Q29" s="13" t="s">
        <v>59</v>
      </c>
    </row>
    <row r="30" spans="1:23" ht="15.75" x14ac:dyDescent="0.25">
      <c r="A30" s="17">
        <v>2</v>
      </c>
      <c r="B30" s="81">
        <v>16.176634270366876</v>
      </c>
      <c r="C30" s="17">
        <v>26</v>
      </c>
      <c r="D30">
        <f t="shared" si="0"/>
        <v>0.49999999999999994</v>
      </c>
      <c r="E30">
        <f t="shared" si="1"/>
        <v>0.86602540378443871</v>
      </c>
      <c r="F30">
        <f t="shared" si="2"/>
        <v>-0.50000000000000011</v>
      </c>
      <c r="G30">
        <f t="shared" si="3"/>
        <v>0.8660254037844386</v>
      </c>
      <c r="H30" s="11">
        <v>14.690317604387474</v>
      </c>
      <c r="I30" s="142">
        <v>1.4863166659794018</v>
      </c>
      <c r="J30" s="66">
        <f t="shared" si="4"/>
        <v>2.2091372315681248</v>
      </c>
      <c r="K30" s="11">
        <v>15.394296871474161</v>
      </c>
      <c r="L30" s="11">
        <v>0.78233739889271448</v>
      </c>
      <c r="M30" s="66">
        <f t="shared" si="5"/>
        <v>0.6120518057062182</v>
      </c>
      <c r="O30" s="11">
        <v>1</v>
      </c>
      <c r="P30" s="11">
        <v>15.393471781367042</v>
      </c>
      <c r="Q30" s="11">
        <v>1.3450795218863636</v>
      </c>
    </row>
    <row r="31" spans="1:23" ht="15.75" x14ac:dyDescent="0.25">
      <c r="A31" s="17">
        <v>3</v>
      </c>
      <c r="B31" s="81">
        <v>12.924482881737543</v>
      </c>
      <c r="C31" s="17">
        <v>27</v>
      </c>
      <c r="D31">
        <f t="shared" si="0"/>
        <v>5.51316804708879E-16</v>
      </c>
      <c r="E31">
        <f t="shared" si="1"/>
        <v>1</v>
      </c>
      <c r="F31">
        <f t="shared" si="2"/>
        <v>-1</v>
      </c>
      <c r="G31">
        <f t="shared" si="3"/>
        <v>1.102633609417758E-15</v>
      </c>
      <c r="H31" s="11">
        <v>14.714923514699827</v>
      </c>
      <c r="I31" s="142">
        <v>-1.7904406329622837</v>
      </c>
      <c r="J31" s="66">
        <f t="shared" si="4"/>
        <v>3.2056776601623831</v>
      </c>
      <c r="K31" s="11">
        <v>14.721842061496355</v>
      </c>
      <c r="L31" s="11">
        <v>-1.7973591797588124</v>
      </c>
      <c r="M31" s="66">
        <f t="shared" si="5"/>
        <v>3.2305000210632708</v>
      </c>
      <c r="O31" s="11">
        <v>2</v>
      </c>
      <c r="P31" s="11">
        <v>15.568869615649358</v>
      </c>
      <c r="Q31" s="11">
        <v>1.5840795326396382</v>
      </c>
    </row>
    <row r="32" spans="1:23" ht="15.75" x14ac:dyDescent="0.25">
      <c r="A32" s="17">
        <v>4</v>
      </c>
      <c r="B32" s="81">
        <v>14.791319184472428</v>
      </c>
      <c r="C32" s="17">
        <v>28</v>
      </c>
      <c r="D32">
        <f t="shared" si="0"/>
        <v>-0.499999999999999</v>
      </c>
      <c r="E32">
        <f t="shared" si="1"/>
        <v>0.86602540378443926</v>
      </c>
      <c r="F32">
        <f t="shared" si="2"/>
        <v>-0.500000000000002</v>
      </c>
      <c r="G32">
        <f t="shared" si="3"/>
        <v>-0.86602540378443749</v>
      </c>
      <c r="H32" s="11">
        <v>14.572335729664724</v>
      </c>
      <c r="I32" s="142">
        <v>0.21898345480770409</v>
      </c>
      <c r="J32" s="66">
        <f t="shared" si="4"/>
        <v>4.7953753479517781E-2</v>
      </c>
      <c r="K32" s="11">
        <v>13.856874385927812</v>
      </c>
      <c r="L32" s="11">
        <v>0.93444479854461626</v>
      </c>
      <c r="M32" s="66">
        <f t="shared" si="5"/>
        <v>0.87318708152708846</v>
      </c>
      <c r="O32" s="11">
        <v>3</v>
      </c>
      <c r="P32" s="11">
        <v>15.593475525961711</v>
      </c>
      <c r="Q32" s="11">
        <v>0.34395504677491395</v>
      </c>
    </row>
    <row r="33" spans="1:17" ht="15.75" x14ac:dyDescent="0.25">
      <c r="A33" s="17">
        <v>5</v>
      </c>
      <c r="B33" s="81">
        <v>12.892208126300286</v>
      </c>
      <c r="C33" s="17">
        <v>29</v>
      </c>
      <c r="D33">
        <f t="shared" si="0"/>
        <v>-0.8660254037844386</v>
      </c>
      <c r="E33">
        <f t="shared" si="1"/>
        <v>0.5</v>
      </c>
      <c r="F33">
        <f t="shared" si="2"/>
        <v>0.5</v>
      </c>
      <c r="G33">
        <f t="shared" si="3"/>
        <v>-0.8660254037844386</v>
      </c>
      <c r="H33" s="11">
        <v>14.290951893552601</v>
      </c>
      <c r="I33" s="142">
        <v>-1.3987437672523146</v>
      </c>
      <c r="J33" s="66">
        <f t="shared" si="4"/>
        <v>1.9564841264271973</v>
      </c>
      <c r="K33" s="11">
        <v>13.550671832381189</v>
      </c>
      <c r="L33" s="11">
        <v>-0.65846370608090332</v>
      </c>
      <c r="M33" s="66">
        <f t="shared" si="5"/>
        <v>0.43357445222579821</v>
      </c>
      <c r="O33" s="11">
        <v>4</v>
      </c>
      <c r="P33" s="11">
        <v>15.450887740926609</v>
      </c>
      <c r="Q33" s="11">
        <v>-0.90168874403855703</v>
      </c>
    </row>
    <row r="34" spans="1:17" ht="15.75" x14ac:dyDescent="0.25">
      <c r="A34" s="17">
        <v>6</v>
      </c>
      <c r="B34" s="81">
        <v>14.03346939692082</v>
      </c>
      <c r="C34" s="17">
        <v>30</v>
      </c>
      <c r="D34">
        <f t="shared" si="0"/>
        <v>-1</v>
      </c>
      <c r="E34">
        <f t="shared" si="1"/>
        <v>2.3889310668545605E-15</v>
      </c>
      <c r="F34">
        <f t="shared" si="2"/>
        <v>1</v>
      </c>
      <c r="G34">
        <f t="shared" si="3"/>
        <v>-4.7778621337091209E-15</v>
      </c>
      <c r="H34" s="11">
        <v>13.936359940432608</v>
      </c>
      <c r="I34" s="142">
        <v>9.7109456488212231E-2</v>
      </c>
      <c r="J34" s="66">
        <f t="shared" si="4"/>
        <v>9.4302465394359852E-3</v>
      </c>
      <c r="K34" s="11">
        <v>13.893775148286107</v>
      </c>
      <c r="L34" s="11">
        <v>0.13969424863471325</v>
      </c>
      <c r="M34" s="66">
        <f t="shared" si="5"/>
        <v>1.9514483101617085E-2</v>
      </c>
      <c r="O34" s="11">
        <v>5</v>
      </c>
      <c r="P34" s="11">
        <v>15.169503904814485</v>
      </c>
      <c r="Q34" s="11">
        <v>-0.92712031247181059</v>
      </c>
    </row>
    <row r="35" spans="1:17" ht="15.75" x14ac:dyDescent="0.25">
      <c r="A35" s="17">
        <v>7</v>
      </c>
      <c r="B35" s="81">
        <v>14.294209258929122</v>
      </c>
      <c r="C35" s="17">
        <v>31</v>
      </c>
      <c r="D35">
        <f t="shared" si="0"/>
        <v>-0.86602540378443926</v>
      </c>
      <c r="E35">
        <f t="shared" si="1"/>
        <v>-0.49999999999999895</v>
      </c>
      <c r="F35">
        <f t="shared" si="2"/>
        <v>0.50000000000000211</v>
      </c>
      <c r="G35">
        <f t="shared" si="3"/>
        <v>0.86602540378443738</v>
      </c>
      <c r="H35" s="11">
        <v>13.593763860205552</v>
      </c>
      <c r="I35" s="142">
        <v>0.70044539872356992</v>
      </c>
      <c r="J35" s="66">
        <f t="shared" si="4"/>
        <v>0.49062375659302088</v>
      </c>
      <c r="K35" s="11">
        <v>14.273558958592497</v>
      </c>
      <c r="L35" s="11">
        <v>2.0650300336624738E-2</v>
      </c>
      <c r="M35" s="66">
        <f t="shared" si="5"/>
        <v>4.2643490399280379E-4</v>
      </c>
      <c r="O35" s="11">
        <v>6</v>
      </c>
      <c r="P35" s="11">
        <v>14.814911951694491</v>
      </c>
      <c r="Q35" s="11">
        <v>0.42377154191771638</v>
      </c>
    </row>
    <row r="36" spans="1:17" ht="15.75" x14ac:dyDescent="0.25">
      <c r="A36" s="17">
        <v>8</v>
      </c>
      <c r="B36" s="81">
        <v>14.574080667516679</v>
      </c>
      <c r="C36" s="17">
        <v>32</v>
      </c>
      <c r="D36">
        <f t="shared" si="0"/>
        <v>-0.50000000000000155</v>
      </c>
      <c r="E36">
        <f t="shared" si="1"/>
        <v>-0.86602540378443771</v>
      </c>
      <c r="F36">
        <f t="shared" si="2"/>
        <v>-0.49999999999999684</v>
      </c>
      <c r="G36">
        <f t="shared" si="3"/>
        <v>0.86602540378444048</v>
      </c>
      <c r="H36" s="11">
        <v>13.345153358318079</v>
      </c>
      <c r="I36" s="142">
        <v>1.2289273091985997</v>
      </c>
      <c r="J36" s="66">
        <f t="shared" si="4"/>
        <v>1.5102623312941108</v>
      </c>
      <c r="K36" s="11">
        <v>14.0494008172567</v>
      </c>
      <c r="L36" s="11">
        <v>0.52467985025997876</v>
      </c>
      <c r="M36" s="66">
        <f t="shared" si="5"/>
        <v>0.27528894526883374</v>
      </c>
      <c r="O36" s="11">
        <v>7</v>
      </c>
      <c r="P36" s="11">
        <v>14.472315871467437</v>
      </c>
      <c r="Q36" s="11">
        <v>0.66392239137237397</v>
      </c>
    </row>
    <row r="37" spans="1:17" ht="15.75" x14ac:dyDescent="0.25">
      <c r="A37" s="17">
        <v>9</v>
      </c>
      <c r="B37" s="81">
        <v>14.282112283471152</v>
      </c>
      <c r="C37" s="17">
        <v>33</v>
      </c>
      <c r="D37">
        <f t="shared" si="0"/>
        <v>1.1025251892005095E-15</v>
      </c>
      <c r="E37">
        <f t="shared" si="1"/>
        <v>-1</v>
      </c>
      <c r="F37">
        <f t="shared" si="2"/>
        <v>-1</v>
      </c>
      <c r="G37">
        <f t="shared" si="3"/>
        <v>-2.2050503784010189E-15</v>
      </c>
      <c r="H37" s="11">
        <v>13.247334780400569</v>
      </c>
      <c r="I37" s="142">
        <v>1.0347775030705826</v>
      </c>
      <c r="J37" s="66">
        <f t="shared" si="4"/>
        <v>1.0707644808609895</v>
      </c>
      <c r="K37" s="11">
        <v>13.25352061343145</v>
      </c>
      <c r="L37" s="11">
        <v>1.0285916700397024</v>
      </c>
      <c r="M37" s="66">
        <f t="shared" si="5"/>
        <v>1.058000823675064</v>
      </c>
      <c r="O37" s="11">
        <v>8</v>
      </c>
      <c r="P37" s="11">
        <v>14.223705369579964</v>
      </c>
      <c r="Q37" s="11">
        <v>0.2916549447116914</v>
      </c>
    </row>
    <row r="38" spans="1:17" ht="15.75" x14ac:dyDescent="0.25">
      <c r="A38" s="17">
        <v>10</v>
      </c>
      <c r="B38" s="81">
        <v>13.612597495012812</v>
      </c>
      <c r="C38" s="17">
        <v>34</v>
      </c>
      <c r="D38">
        <f t="shared" si="0"/>
        <v>0.50000000000000044</v>
      </c>
      <c r="E38">
        <f t="shared" si="1"/>
        <v>-0.86602540378443837</v>
      </c>
      <c r="F38">
        <f t="shared" si="2"/>
        <v>-0.49999999999999917</v>
      </c>
      <c r="G38">
        <f t="shared" si="3"/>
        <v>-0.86602540378443915</v>
      </c>
      <c r="H38" s="11">
        <v>13.316709897830515</v>
      </c>
      <c r="I38" s="142">
        <v>0.29588759718229696</v>
      </c>
      <c r="J38" s="66">
        <f t="shared" si="4"/>
        <v>8.7549470166313231E-2</v>
      </c>
      <c r="K38" s="11">
        <v>12.600515840327951</v>
      </c>
      <c r="L38" s="11">
        <v>1.0120816546848612</v>
      </c>
      <c r="M38" s="66">
        <f t="shared" si="5"/>
        <v>1.0243092757496466</v>
      </c>
      <c r="O38" s="11">
        <v>9</v>
      </c>
      <c r="P38" s="11">
        <v>14.125886791662454</v>
      </c>
      <c r="Q38" s="11">
        <v>0.11151921381633478</v>
      </c>
    </row>
    <row r="39" spans="1:17" ht="15.75" x14ac:dyDescent="0.25">
      <c r="A39" s="17">
        <v>11</v>
      </c>
      <c r="B39" s="81">
        <v>12.916171598912909</v>
      </c>
      <c r="C39" s="17">
        <v>35</v>
      </c>
      <c r="D39">
        <f t="shared" si="0"/>
        <v>0.8660254037844386</v>
      </c>
      <c r="E39">
        <f t="shared" si="1"/>
        <v>-0.50000000000000011</v>
      </c>
      <c r="F39">
        <f t="shared" si="2"/>
        <v>0.49999999999999978</v>
      </c>
      <c r="G39">
        <f t="shared" si="3"/>
        <v>-0.86602540378443882</v>
      </c>
      <c r="H39" s="11">
        <v>13.52488106633748</v>
      </c>
      <c r="I39" s="142">
        <v>-0.60870946742457122</v>
      </c>
      <c r="J39" s="66">
        <f t="shared" si="4"/>
        <v>0.37052721573230513</v>
      </c>
      <c r="K39" s="11">
        <v>12.784869197017999</v>
      </c>
      <c r="L39" s="11">
        <v>0.13130240189491005</v>
      </c>
      <c r="M39" s="66">
        <f t="shared" si="5"/>
        <v>1.7240320743372478E-2</v>
      </c>
      <c r="O39" s="11">
        <v>10</v>
      </c>
      <c r="P39" s="11">
        <v>14.1952619090924</v>
      </c>
      <c r="Q39" s="11">
        <v>0.23065342492666829</v>
      </c>
    </row>
    <row r="40" spans="1:17" ht="15.75" x14ac:dyDescent="0.25">
      <c r="A40" s="17">
        <v>12</v>
      </c>
      <c r="B40" s="81">
        <v>12.090768442799233</v>
      </c>
      <c r="C40" s="17">
        <v>36</v>
      </c>
      <c r="D40">
        <f t="shared" si="0"/>
        <v>1</v>
      </c>
      <c r="E40">
        <f t="shared" si="1"/>
        <v>-7.3508907294517201E-16</v>
      </c>
      <c r="F40">
        <f t="shared" si="2"/>
        <v>1</v>
      </c>
      <c r="G40">
        <f t="shared" si="3"/>
        <v>-1.470178145890344E-15</v>
      </c>
      <c r="H40" s="11">
        <v>13.806260351852318</v>
      </c>
      <c r="I40" s="142">
        <v>-1.7154919090530854</v>
      </c>
      <c r="J40" s="66">
        <f t="shared" si="4"/>
        <v>2.942912490026599</v>
      </c>
      <c r="K40" s="11">
        <v>13.765677370940974</v>
      </c>
      <c r="L40" s="11">
        <v>-1.6749089281417415</v>
      </c>
      <c r="M40" s="66">
        <f t="shared" si="5"/>
        <v>2.8053199175689176</v>
      </c>
      <c r="O40" s="11">
        <v>11</v>
      </c>
      <c r="P40" s="11">
        <v>14.403433077599365</v>
      </c>
      <c r="Q40" s="11">
        <v>-0.82008480883265555</v>
      </c>
    </row>
    <row r="41" spans="1:17" ht="15.75" x14ac:dyDescent="0.25">
      <c r="A41" s="17">
        <v>1</v>
      </c>
      <c r="B41" s="81">
        <v>16.999342010302964</v>
      </c>
      <c r="C41" s="17">
        <v>37</v>
      </c>
      <c r="D41">
        <f t="shared" si="0"/>
        <v>0.86602540378443937</v>
      </c>
      <c r="E41">
        <f t="shared" si="1"/>
        <v>0.49999999999999883</v>
      </c>
      <c r="F41">
        <f t="shared" si="2"/>
        <v>0.50000000000000233</v>
      </c>
      <c r="G41">
        <f t="shared" si="3"/>
        <v>0.86602540378443726</v>
      </c>
      <c r="H41" s="11">
        <v>14.075643764474215</v>
      </c>
      <c r="I41" s="142">
        <v>2.9236982458287493</v>
      </c>
      <c r="J41" s="66">
        <f t="shared" si="4"/>
        <v>8.5480114326621059</v>
      </c>
      <c r="K41" s="11">
        <v>14.759442485331469</v>
      </c>
      <c r="L41" s="11">
        <v>2.239899524971495</v>
      </c>
      <c r="M41" s="66">
        <f t="shared" si="5"/>
        <v>5.0171498819675291</v>
      </c>
      <c r="O41" s="11">
        <v>12</v>
      </c>
      <c r="P41" s="11">
        <v>14.684812363114203</v>
      </c>
      <c r="Q41" s="11">
        <v>-0.9845881595582302</v>
      </c>
    </row>
    <row r="42" spans="1:17" ht="15.75" x14ac:dyDescent="0.25">
      <c r="A42" s="17">
        <v>2</v>
      </c>
      <c r="B42" s="81">
        <v>15.688869251373147</v>
      </c>
      <c r="C42" s="17">
        <v>38</v>
      </c>
      <c r="D42">
        <f t="shared" si="0"/>
        <v>0.50000000000000167</v>
      </c>
      <c r="E42">
        <f t="shared" si="1"/>
        <v>0.86602540378443771</v>
      </c>
      <c r="F42">
        <f t="shared" si="2"/>
        <v>-0.49999999999999661</v>
      </c>
      <c r="G42">
        <f t="shared" si="3"/>
        <v>0.86602540378444059</v>
      </c>
      <c r="H42" s="11">
        <v>14.251041598756531</v>
      </c>
      <c r="I42" s="142">
        <v>1.4378276526166154</v>
      </c>
      <c r="J42" s="66">
        <f t="shared" si="4"/>
        <v>2.0673483586290065</v>
      </c>
      <c r="K42" s="11">
        <v>14.961026299548685</v>
      </c>
      <c r="L42" s="11">
        <v>0.72784295182446179</v>
      </c>
      <c r="M42" s="66">
        <f t="shared" si="5"/>
        <v>0.52975536252054578</v>
      </c>
      <c r="O42" s="11">
        <v>13</v>
      </c>
      <c r="P42" s="11">
        <v>14.9541957757361</v>
      </c>
      <c r="Q42" s="11">
        <v>2.8976646318175732</v>
      </c>
    </row>
    <row r="43" spans="1:17" ht="15.75" x14ac:dyDescent="0.25">
      <c r="A43" s="17">
        <v>3</v>
      </c>
      <c r="B43" s="81">
        <v>13.618239111410468</v>
      </c>
      <c r="C43" s="17">
        <v>39</v>
      </c>
      <c r="D43">
        <f t="shared" si="0"/>
        <v>2.5727033350908535E-15</v>
      </c>
      <c r="E43">
        <f t="shared" si="1"/>
        <v>1</v>
      </c>
      <c r="F43">
        <f t="shared" si="2"/>
        <v>-1</v>
      </c>
      <c r="G43">
        <f t="shared" si="3"/>
        <v>5.1454066701817069E-15</v>
      </c>
      <c r="H43" s="11">
        <v>14.275647509068884</v>
      </c>
      <c r="I43" s="142">
        <v>-0.65740839765841663</v>
      </c>
      <c r="J43" s="66">
        <f t="shared" si="4"/>
        <v>0.43218580131180684</v>
      </c>
      <c r="K43" s="11">
        <v>14.288571489570879</v>
      </c>
      <c r="L43" s="11">
        <v>-0.67033237816041158</v>
      </c>
      <c r="M43" s="66">
        <f t="shared" si="5"/>
        <v>0.44934549721019301</v>
      </c>
      <c r="O43" s="11">
        <v>14</v>
      </c>
      <c r="P43" s="11">
        <v>15.129593610018416</v>
      </c>
      <c r="Q43" s="11">
        <v>1.1583396554337693</v>
      </c>
    </row>
    <row r="44" spans="1:17" ht="15.75" x14ac:dyDescent="0.25">
      <c r="A44" s="17">
        <v>4</v>
      </c>
      <c r="B44" s="81">
        <v>14.674245735414122</v>
      </c>
      <c r="C44" s="17">
        <v>40</v>
      </c>
      <c r="D44">
        <f t="shared" si="0"/>
        <v>-0.50000000000000033</v>
      </c>
      <c r="E44">
        <f t="shared" si="1"/>
        <v>0.86602540378443849</v>
      </c>
      <c r="F44">
        <f t="shared" si="2"/>
        <v>-0.49999999999999939</v>
      </c>
      <c r="G44">
        <f t="shared" si="3"/>
        <v>-0.86602540378443904</v>
      </c>
      <c r="H44" s="11">
        <v>14.13305972403378</v>
      </c>
      <c r="I44" s="142">
        <v>0.54118601138034172</v>
      </c>
      <c r="J44" s="66">
        <f t="shared" si="4"/>
        <v>0.29288229891376338</v>
      </c>
      <c r="K44" s="11">
        <v>13.42360381400233</v>
      </c>
      <c r="L44" s="11">
        <v>1.2506419214117912</v>
      </c>
      <c r="M44" s="66">
        <f t="shared" si="5"/>
        <v>1.564105215592577</v>
      </c>
      <c r="O44" s="11">
        <v>15</v>
      </c>
      <c r="P44" s="11">
        <v>15.154199520330769</v>
      </c>
      <c r="Q44" s="11">
        <v>-0.28806114137382366</v>
      </c>
    </row>
    <row r="45" spans="1:17" ht="15.75" x14ac:dyDescent="0.25">
      <c r="A45" s="17">
        <v>5</v>
      </c>
      <c r="B45" s="81">
        <v>13.752017051003346</v>
      </c>
      <c r="C45" s="17">
        <v>41</v>
      </c>
      <c r="D45">
        <f t="shared" si="0"/>
        <v>-0.86602540378443671</v>
      </c>
      <c r="E45">
        <f t="shared" si="1"/>
        <v>0.50000000000000333</v>
      </c>
      <c r="F45">
        <f t="shared" si="2"/>
        <v>0.49999999999999345</v>
      </c>
      <c r="G45">
        <f t="shared" si="3"/>
        <v>-0.86602540378444248</v>
      </c>
      <c r="H45" s="11">
        <v>13.85167588792166</v>
      </c>
      <c r="I45" s="142">
        <v>-9.9658836918314009E-2</v>
      </c>
      <c r="J45" s="66">
        <f t="shared" si="4"/>
        <v>9.9318837759111069E-3</v>
      </c>
      <c r="K45" s="11">
        <v>13.117401260455711</v>
      </c>
      <c r="L45" s="11">
        <v>0.63461579054763462</v>
      </c>
      <c r="M45" s="66">
        <f t="shared" si="5"/>
        <v>0.40273720161239923</v>
      </c>
      <c r="O45" s="11">
        <v>16</v>
      </c>
      <c r="P45" s="11">
        <v>15.011611735295666</v>
      </c>
      <c r="Q45" s="11">
        <v>1.1317508425752969</v>
      </c>
    </row>
    <row r="46" spans="1:17" ht="15.75" x14ac:dyDescent="0.25">
      <c r="A46" s="17">
        <v>6</v>
      </c>
      <c r="B46" s="81">
        <v>13.988853614935174</v>
      </c>
      <c r="C46" s="17">
        <v>42</v>
      </c>
      <c r="D46">
        <f t="shared" si="0"/>
        <v>-1</v>
      </c>
      <c r="E46">
        <f t="shared" si="1"/>
        <v>8.5760391843603401E-16</v>
      </c>
      <c r="F46">
        <f t="shared" si="2"/>
        <v>1</v>
      </c>
      <c r="G46">
        <f t="shared" si="3"/>
        <v>-1.715207836872068E-15</v>
      </c>
      <c r="H46" s="11">
        <v>13.497083934801664</v>
      </c>
      <c r="I46" s="142">
        <v>0.49176968013351008</v>
      </c>
      <c r="J46" s="66">
        <f t="shared" si="4"/>
        <v>0.24183741829861483</v>
      </c>
      <c r="K46" s="11">
        <v>13.460504576360629</v>
      </c>
      <c r="L46" s="11">
        <v>0.52834903857454485</v>
      </c>
      <c r="M46" s="66">
        <f t="shared" si="5"/>
        <v>0.2791527065626459</v>
      </c>
      <c r="O46" s="11">
        <v>17</v>
      </c>
      <c r="P46" s="11">
        <v>14.730227899183543</v>
      </c>
      <c r="Q46" s="11">
        <v>-0.20117014259759003</v>
      </c>
    </row>
    <row r="47" spans="1:17" ht="15.75" x14ac:dyDescent="0.25">
      <c r="A47" s="17">
        <v>7</v>
      </c>
      <c r="B47" s="81">
        <v>12.94571390193008</v>
      </c>
      <c r="C47" s="17">
        <v>43</v>
      </c>
      <c r="D47">
        <f t="shared" si="0"/>
        <v>-0.86602540378443937</v>
      </c>
      <c r="E47">
        <f t="shared" si="1"/>
        <v>-0.49999999999999872</v>
      </c>
      <c r="F47">
        <f t="shared" si="2"/>
        <v>0.50000000000000255</v>
      </c>
      <c r="G47">
        <f t="shared" si="3"/>
        <v>0.86602540378443715</v>
      </c>
      <c r="H47" s="11">
        <v>13.15448785457461</v>
      </c>
      <c r="I47" s="142">
        <v>-0.20877395264452936</v>
      </c>
      <c r="J47" s="66">
        <f t="shared" si="4"/>
        <v>4.3586563302820187E-2</v>
      </c>
      <c r="K47" s="11">
        <v>13.840288386667019</v>
      </c>
      <c r="L47" s="11">
        <v>-0.89457448473693901</v>
      </c>
      <c r="M47" s="66">
        <f t="shared" si="5"/>
        <v>0.80026350874235996</v>
      </c>
      <c r="O47" s="11">
        <v>18</v>
      </c>
      <c r="P47" s="11">
        <v>14.375635946063548</v>
      </c>
      <c r="Q47" s="11">
        <v>1.8235315095507705</v>
      </c>
    </row>
    <row r="48" spans="1:17" ht="15.75" x14ac:dyDescent="0.25">
      <c r="A48" s="17">
        <v>8</v>
      </c>
      <c r="B48" s="81">
        <v>13.077147580513286</v>
      </c>
      <c r="C48" s="17">
        <v>44</v>
      </c>
      <c r="D48">
        <f t="shared" si="0"/>
        <v>-0.50000000000000178</v>
      </c>
      <c r="E48">
        <f t="shared" si="1"/>
        <v>-0.8660254037844376</v>
      </c>
      <c r="F48">
        <f t="shared" si="2"/>
        <v>-0.49999999999999639</v>
      </c>
      <c r="G48">
        <f t="shared" si="3"/>
        <v>0.86602540378444071</v>
      </c>
      <c r="H48" s="11">
        <v>12.905877352687137</v>
      </c>
      <c r="I48" s="142">
        <v>0.17127022782614887</v>
      </c>
      <c r="J48" s="66">
        <f t="shared" si="4"/>
        <v>2.9333490939620937E-2</v>
      </c>
      <c r="K48" s="11">
        <v>13.616130245331224</v>
      </c>
      <c r="L48" s="11">
        <v>-0.53898266481793833</v>
      </c>
      <c r="M48" s="66">
        <f t="shared" si="5"/>
        <v>0.29050231297424606</v>
      </c>
      <c r="O48" s="11">
        <v>19</v>
      </c>
      <c r="P48" s="11">
        <v>14.033039865836495</v>
      </c>
      <c r="Q48" s="11">
        <v>1.3866867783736296</v>
      </c>
    </row>
    <row r="49" spans="1:17" ht="15.75" x14ac:dyDescent="0.25">
      <c r="A49" s="17">
        <v>9</v>
      </c>
      <c r="B49" s="81">
        <v>12.513137161493642</v>
      </c>
      <c r="C49" s="17">
        <v>45</v>
      </c>
      <c r="D49">
        <f t="shared" si="0"/>
        <v>8.5749549821878546E-16</v>
      </c>
      <c r="E49">
        <f t="shared" si="1"/>
        <v>-1</v>
      </c>
      <c r="F49">
        <f t="shared" si="2"/>
        <v>-1</v>
      </c>
      <c r="G49">
        <f t="shared" si="3"/>
        <v>-1.7149909964375709E-15</v>
      </c>
      <c r="H49" s="11">
        <v>12.808058774769625</v>
      </c>
      <c r="I49" s="142">
        <v>-0.29492161327598332</v>
      </c>
      <c r="J49" s="66">
        <f t="shared" si="4"/>
        <v>8.6978757977308654E-2</v>
      </c>
      <c r="K49" s="11">
        <v>12.820250041505972</v>
      </c>
      <c r="L49" s="11">
        <v>-0.30711288001232973</v>
      </c>
      <c r="M49" s="66">
        <f t="shared" si="5"/>
        <v>9.4318321069467637E-2</v>
      </c>
      <c r="O49" s="11">
        <v>20</v>
      </c>
      <c r="P49" s="11">
        <v>13.784429363949021</v>
      </c>
      <c r="Q49" s="11">
        <v>1.9841419739782413</v>
      </c>
    </row>
    <row r="50" spans="1:17" ht="15.75" x14ac:dyDescent="0.25">
      <c r="A50" s="17">
        <v>10</v>
      </c>
      <c r="B50" s="81">
        <v>12.593626677307086</v>
      </c>
      <c r="C50" s="17">
        <v>46</v>
      </c>
      <c r="D50">
        <f t="shared" si="0"/>
        <v>0.49999999999999711</v>
      </c>
      <c r="E50">
        <f t="shared" si="1"/>
        <v>-0.86602540378444026</v>
      </c>
      <c r="F50">
        <f t="shared" si="2"/>
        <v>-0.50000000000000577</v>
      </c>
      <c r="G50">
        <f t="shared" si="3"/>
        <v>-0.86602540378443538</v>
      </c>
      <c r="H50" s="11">
        <v>12.877433892199571</v>
      </c>
      <c r="I50" s="142">
        <v>-0.2838072148924855</v>
      </c>
      <c r="J50" s="66">
        <f t="shared" si="4"/>
        <v>8.0546535225029442E-2</v>
      </c>
      <c r="K50" s="11">
        <v>12.167245268402477</v>
      </c>
      <c r="L50" s="11">
        <v>0.42638140890460896</v>
      </c>
      <c r="M50" s="66">
        <f t="shared" si="5"/>
        <v>0.18180110585947934</v>
      </c>
      <c r="O50" s="11">
        <v>21</v>
      </c>
      <c r="P50" s="11">
        <v>13.686610786031512</v>
      </c>
      <c r="Q50" s="11">
        <v>0.84064993487643846</v>
      </c>
    </row>
    <row r="51" spans="1:17" ht="15.75" x14ac:dyDescent="0.25">
      <c r="A51" s="17">
        <v>11</v>
      </c>
      <c r="B51" s="81">
        <v>11.77277234756165</v>
      </c>
      <c r="C51" s="17">
        <v>47</v>
      </c>
      <c r="D51">
        <f t="shared" si="0"/>
        <v>0.86602540378443849</v>
      </c>
      <c r="E51">
        <f t="shared" si="1"/>
        <v>-0.50000000000000033</v>
      </c>
      <c r="F51">
        <f t="shared" si="2"/>
        <v>0.49999999999999939</v>
      </c>
      <c r="G51">
        <f t="shared" si="3"/>
        <v>-0.86602540378443904</v>
      </c>
      <c r="H51" s="11">
        <v>13.085605060706538</v>
      </c>
      <c r="I51" s="142">
        <v>-1.3128327131448874</v>
      </c>
      <c r="J51" s="66">
        <f t="shared" si="4"/>
        <v>1.7235297327033661</v>
      </c>
      <c r="K51" s="11">
        <v>12.351598625092523</v>
      </c>
      <c r="L51" s="11">
        <v>-0.57882627753087235</v>
      </c>
      <c r="M51" s="66">
        <f t="shared" si="5"/>
        <v>0.33503985956024646</v>
      </c>
      <c r="O51" s="11">
        <v>22</v>
      </c>
      <c r="P51" s="11">
        <v>13.755985903461458</v>
      </c>
      <c r="Q51" s="11">
        <v>0.6197615595097794</v>
      </c>
    </row>
    <row r="52" spans="1:17" ht="15.75" x14ac:dyDescent="0.25">
      <c r="A52" s="17">
        <v>12</v>
      </c>
      <c r="B52" s="81">
        <v>12.071665519255285</v>
      </c>
      <c r="C52" s="17">
        <v>48</v>
      </c>
      <c r="D52">
        <f t="shared" si="0"/>
        <v>1</v>
      </c>
      <c r="E52">
        <f t="shared" si="1"/>
        <v>-9.8011876392689601E-16</v>
      </c>
      <c r="F52">
        <f t="shared" si="2"/>
        <v>1</v>
      </c>
      <c r="G52">
        <f t="shared" si="3"/>
        <v>-1.960237527853792E-15</v>
      </c>
      <c r="H52" s="11">
        <v>13.366984346221376</v>
      </c>
      <c r="I52" s="142">
        <v>-1.2953188269660902</v>
      </c>
      <c r="J52" s="66">
        <f t="shared" si="4"/>
        <v>1.677850863492808</v>
      </c>
      <c r="K52" s="11">
        <v>13.332406799015496</v>
      </c>
      <c r="L52" s="11">
        <v>-1.2607412797602109</v>
      </c>
      <c r="M52" s="66">
        <f t="shared" si="5"/>
        <v>1.5894685744914143</v>
      </c>
      <c r="O52" s="11">
        <v>23</v>
      </c>
      <c r="P52" s="11">
        <v>13.964157071968421</v>
      </c>
      <c r="Q52" s="11">
        <v>0.75993905772523895</v>
      </c>
    </row>
    <row r="53" spans="1:17" ht="15.75" x14ac:dyDescent="0.25">
      <c r="A53" s="17">
        <v>1</v>
      </c>
      <c r="B53" s="81">
        <v>13.215597236232263</v>
      </c>
      <c r="C53" s="17">
        <v>49</v>
      </c>
      <c r="D53">
        <f t="shared" si="0"/>
        <v>0.86602540378443948</v>
      </c>
      <c r="E53">
        <f t="shared" si="1"/>
        <v>0.49999999999999861</v>
      </c>
      <c r="F53">
        <f t="shared" si="2"/>
        <v>0.50000000000000278</v>
      </c>
      <c r="G53">
        <f t="shared" si="3"/>
        <v>0.86602540378443704</v>
      </c>
      <c r="H53" s="11">
        <v>13.636367758843273</v>
      </c>
      <c r="I53" s="142">
        <v>-0.42077052261100967</v>
      </c>
      <c r="J53" s="66">
        <f t="shared" si="4"/>
        <v>0.17704783269834221</v>
      </c>
      <c r="K53" s="11">
        <v>14.326171913405993</v>
      </c>
      <c r="L53" s="11">
        <v>-1.1105746771737302</v>
      </c>
      <c r="M53" s="66">
        <f t="shared" si="5"/>
        <v>1.2333761135795349</v>
      </c>
      <c r="O53" s="11">
        <v>24</v>
      </c>
      <c r="P53" s="11">
        <v>14.24553635748326</v>
      </c>
      <c r="Q53" s="11">
        <v>1.2960479578740856</v>
      </c>
    </row>
    <row r="54" spans="1:17" ht="15.75" x14ac:dyDescent="0.25">
      <c r="A54" s="17">
        <v>2</v>
      </c>
      <c r="B54" s="81">
        <v>14.228174230653167</v>
      </c>
      <c r="C54" s="17">
        <v>50</v>
      </c>
      <c r="D54">
        <f t="shared" si="0"/>
        <v>0.49999999999999883</v>
      </c>
      <c r="E54">
        <f t="shared" si="1"/>
        <v>0.86602540378443937</v>
      </c>
      <c r="F54">
        <f t="shared" si="2"/>
        <v>-0.50000000000000233</v>
      </c>
      <c r="G54">
        <f t="shared" si="3"/>
        <v>0.86602540378443726</v>
      </c>
      <c r="H54" s="11">
        <v>13.811765593125591</v>
      </c>
      <c r="I54" s="142">
        <v>0.41640863752757618</v>
      </c>
      <c r="J54" s="66">
        <f t="shared" si="4"/>
        <v>0.17339615340757233</v>
      </c>
      <c r="K54" s="11">
        <v>14.527755727623207</v>
      </c>
      <c r="L54" s="11">
        <v>-0.29958149697004011</v>
      </c>
      <c r="M54" s="66">
        <f t="shared" si="5"/>
        <v>8.9749073326810147E-2</v>
      </c>
      <c r="O54" s="11">
        <v>25</v>
      </c>
      <c r="P54" s="11">
        <v>14.514919770105159</v>
      </c>
      <c r="Q54" s="11">
        <v>1.5564842346277885</v>
      </c>
    </row>
    <row r="55" spans="1:17" ht="15.75" x14ac:dyDescent="0.25">
      <c r="A55" s="17">
        <v>3</v>
      </c>
      <c r="B55" s="81">
        <v>12.948274934489106</v>
      </c>
      <c r="C55" s="17">
        <v>51</v>
      </c>
      <c r="D55">
        <f t="shared" si="0"/>
        <v>2.8177330260725775E-15</v>
      </c>
      <c r="E55">
        <f t="shared" si="1"/>
        <v>1</v>
      </c>
      <c r="F55">
        <f t="shared" si="2"/>
        <v>-1</v>
      </c>
      <c r="G55">
        <f t="shared" si="3"/>
        <v>5.6354660521451549E-15</v>
      </c>
      <c r="H55" s="11">
        <v>13.836371503437942</v>
      </c>
      <c r="I55" s="142">
        <v>-0.8880965689488356</v>
      </c>
      <c r="J55" s="66">
        <f t="shared" si="4"/>
        <v>0.78871551577869392</v>
      </c>
      <c r="K55" s="11">
        <v>13.855300917645405</v>
      </c>
      <c r="L55" s="11">
        <v>-0.90702598315629857</v>
      </c>
      <c r="M55" s="66">
        <f t="shared" si="5"/>
        <v>0.82269613412065001</v>
      </c>
      <c r="O55" s="11">
        <v>26</v>
      </c>
      <c r="P55" s="11">
        <v>14.690317604387474</v>
      </c>
      <c r="Q55" s="11">
        <v>1.4863166659794018</v>
      </c>
    </row>
    <row r="56" spans="1:17" ht="15.75" x14ac:dyDescent="0.25">
      <c r="A56" s="17">
        <v>4</v>
      </c>
      <c r="B56" s="81">
        <v>12.061526118448683</v>
      </c>
      <c r="C56" s="17">
        <v>52</v>
      </c>
      <c r="D56">
        <f t="shared" si="0"/>
        <v>-0.50000000000000011</v>
      </c>
      <c r="E56">
        <f t="shared" si="1"/>
        <v>0.8660254037844386</v>
      </c>
      <c r="F56">
        <f t="shared" si="2"/>
        <v>-0.49999999999999978</v>
      </c>
      <c r="G56">
        <f t="shared" si="3"/>
        <v>-0.86602540378443882</v>
      </c>
      <c r="H56" s="11">
        <v>13.693783718402837</v>
      </c>
      <c r="I56" s="142">
        <v>-1.6322575999541549</v>
      </c>
      <c r="J56" s="66">
        <f t="shared" si="4"/>
        <v>2.664264872608098</v>
      </c>
      <c r="K56" s="11">
        <v>12.990333242076854</v>
      </c>
      <c r="L56" s="11">
        <v>-0.92880712362817164</v>
      </c>
      <c r="M56" s="66">
        <f t="shared" si="5"/>
        <v>0.86268267290243772</v>
      </c>
      <c r="O56" s="11">
        <v>27</v>
      </c>
      <c r="P56" s="11">
        <v>14.714923514699827</v>
      </c>
      <c r="Q56" s="11">
        <v>-1.7904406329622837</v>
      </c>
    </row>
    <row r="57" spans="1:17" ht="15.75" x14ac:dyDescent="0.25">
      <c r="A57" s="17">
        <v>5</v>
      </c>
      <c r="B57" s="81">
        <v>12.306447842049712</v>
      </c>
      <c r="C57" s="17">
        <v>53</v>
      </c>
      <c r="D57">
        <f t="shared" si="0"/>
        <v>-0.86602540378443837</v>
      </c>
      <c r="E57">
        <f t="shared" si="1"/>
        <v>0.50000000000000044</v>
      </c>
      <c r="F57">
        <f t="shared" si="2"/>
        <v>0.49999999999999917</v>
      </c>
      <c r="G57">
        <f t="shared" si="3"/>
        <v>-0.86602540378443915</v>
      </c>
      <c r="H57" s="11">
        <v>13.412399882290716</v>
      </c>
      <c r="I57" s="142">
        <v>-1.1059520402410037</v>
      </c>
      <c r="J57" s="66">
        <f t="shared" si="4"/>
        <v>1.2231299153132387</v>
      </c>
      <c r="K57" s="11">
        <v>12.684130688530235</v>
      </c>
      <c r="L57" s="11">
        <v>-0.37768284648052308</v>
      </c>
      <c r="M57" s="66">
        <f t="shared" si="5"/>
        <v>0.14264433252563036</v>
      </c>
      <c r="O57" s="11">
        <v>28</v>
      </c>
      <c r="P57" s="11">
        <v>14.572335729664724</v>
      </c>
      <c r="Q57" s="11">
        <v>0.21898345480770409</v>
      </c>
    </row>
    <row r="58" spans="1:17" ht="15.75" x14ac:dyDescent="0.25">
      <c r="A58" s="17">
        <v>6</v>
      </c>
      <c r="B58" s="81">
        <v>11.526139521626565</v>
      </c>
      <c r="C58" s="17">
        <v>54</v>
      </c>
      <c r="D58">
        <f t="shared" si="0"/>
        <v>-1</v>
      </c>
      <c r="E58">
        <f t="shared" si="1"/>
        <v>1.102633609417758E-15</v>
      </c>
      <c r="F58">
        <f t="shared" si="2"/>
        <v>1</v>
      </c>
      <c r="G58">
        <f t="shared" si="3"/>
        <v>-2.205267218835516E-15</v>
      </c>
      <c r="H58" s="11">
        <v>13.057807929170721</v>
      </c>
      <c r="I58" s="142">
        <v>-1.5316684075441565</v>
      </c>
      <c r="J58" s="66">
        <f t="shared" si="4"/>
        <v>2.3460081106688522</v>
      </c>
      <c r="K58" s="11">
        <v>13.027234004435153</v>
      </c>
      <c r="L58" s="11">
        <v>-1.5010944828085879</v>
      </c>
      <c r="M58" s="66">
        <f t="shared" si="5"/>
        <v>2.2532846463183822</v>
      </c>
      <c r="O58" s="11">
        <v>29</v>
      </c>
      <c r="P58" s="11">
        <v>14.290951893552601</v>
      </c>
      <c r="Q58" s="11">
        <v>-1.3987437672523146</v>
      </c>
    </row>
    <row r="59" spans="1:17" ht="15.75" x14ac:dyDescent="0.25">
      <c r="A59" s="17">
        <v>7</v>
      </c>
      <c r="B59" s="81">
        <v>11.99797197027784</v>
      </c>
      <c r="C59" s="17">
        <v>55</v>
      </c>
      <c r="D59">
        <f t="shared" si="0"/>
        <v>-0.86602540378443771</v>
      </c>
      <c r="E59">
        <f t="shared" si="1"/>
        <v>-0.50000000000000155</v>
      </c>
      <c r="F59">
        <f t="shared" si="2"/>
        <v>0.49999999999999684</v>
      </c>
      <c r="G59">
        <f t="shared" si="3"/>
        <v>0.86602540378444048</v>
      </c>
      <c r="H59" s="11">
        <v>12.715211848943664</v>
      </c>
      <c r="I59" s="142">
        <v>-0.71723987866582384</v>
      </c>
      <c r="J59" s="66">
        <f t="shared" si="4"/>
        <v>0.51443304354856567</v>
      </c>
      <c r="K59" s="11">
        <v>13.407017814741545</v>
      </c>
      <c r="L59" s="11">
        <v>-1.4090458444637051</v>
      </c>
      <c r="M59" s="66">
        <f t="shared" si="5"/>
        <v>1.9854101918004357</v>
      </c>
      <c r="O59" s="11">
        <v>30</v>
      </c>
      <c r="P59" s="11">
        <v>13.936359940432608</v>
      </c>
      <c r="Q59" s="11">
        <v>9.7109456488212231E-2</v>
      </c>
    </row>
    <row r="60" spans="1:17" ht="15.75" x14ac:dyDescent="0.25">
      <c r="A60" s="17">
        <v>8</v>
      </c>
      <c r="B60" s="81">
        <v>11.754181494158008</v>
      </c>
      <c r="C60" s="17">
        <v>56</v>
      </c>
      <c r="D60">
        <f t="shared" si="0"/>
        <v>-0.500000000000002</v>
      </c>
      <c r="E60">
        <f t="shared" si="1"/>
        <v>-0.86602540378443749</v>
      </c>
      <c r="F60">
        <f t="shared" si="2"/>
        <v>-0.49999999999999595</v>
      </c>
      <c r="G60">
        <f t="shared" si="3"/>
        <v>0.86602540378444093</v>
      </c>
      <c r="H60" s="11">
        <v>12.466601347056194</v>
      </c>
      <c r="I60" s="142">
        <v>-0.71241985289818643</v>
      </c>
      <c r="J60" s="66">
        <f t="shared" si="4"/>
        <v>0.50754204680347359</v>
      </c>
      <c r="K60" s="11">
        <v>13.182859673405746</v>
      </c>
      <c r="L60" s="11">
        <v>-1.4286781792477381</v>
      </c>
      <c r="M60" s="66">
        <f t="shared" si="5"/>
        <v>2.0411213398586319</v>
      </c>
      <c r="O60" s="11">
        <v>31</v>
      </c>
      <c r="P60" s="11">
        <v>13.593763860205552</v>
      </c>
      <c r="Q60" s="11">
        <v>0.70044539872356992</v>
      </c>
    </row>
    <row r="61" spans="1:17" ht="15.75" x14ac:dyDescent="0.25">
      <c r="A61" s="17">
        <v>9</v>
      </c>
      <c r="B61" s="81">
        <v>11.173321837157344</v>
      </c>
      <c r="C61" s="17">
        <v>57</v>
      </c>
      <c r="D61">
        <f t="shared" si="0"/>
        <v>-2.9402478715634395E-15</v>
      </c>
      <c r="E61">
        <f t="shared" si="1"/>
        <v>-1</v>
      </c>
      <c r="F61">
        <f t="shared" si="2"/>
        <v>-1</v>
      </c>
      <c r="G61">
        <f t="shared" si="3"/>
        <v>5.8804957431268789E-15</v>
      </c>
      <c r="H61" s="11">
        <v>12.368782769138685</v>
      </c>
      <c r="I61" s="142">
        <v>-1.1954609319813407</v>
      </c>
      <c r="J61" s="66">
        <f t="shared" si="4"/>
        <v>1.4291268398936958</v>
      </c>
      <c r="K61" s="11">
        <v>12.386979469580503</v>
      </c>
      <c r="L61" s="11">
        <v>-1.2136576324231587</v>
      </c>
      <c r="M61" s="66">
        <f t="shared" si="5"/>
        <v>1.472964848738987</v>
      </c>
      <c r="O61" s="11">
        <v>32</v>
      </c>
      <c r="P61" s="11">
        <v>13.345153358318079</v>
      </c>
      <c r="Q61" s="11">
        <v>1.2289273091985997</v>
      </c>
    </row>
    <row r="62" spans="1:17" ht="15.75" x14ac:dyDescent="0.25">
      <c r="A62" s="17">
        <v>10</v>
      </c>
      <c r="B62" s="81">
        <v>9.9560407868695595</v>
      </c>
      <c r="C62" s="17">
        <v>58</v>
      </c>
      <c r="D62">
        <f t="shared" si="0"/>
        <v>0.5</v>
      </c>
      <c r="E62">
        <f t="shared" si="1"/>
        <v>-0.8660254037844386</v>
      </c>
      <c r="F62">
        <f t="shared" si="2"/>
        <v>-0.5</v>
      </c>
      <c r="G62">
        <f t="shared" si="3"/>
        <v>-0.8660254037844386</v>
      </c>
      <c r="H62" s="11">
        <v>12.43815788656863</v>
      </c>
      <c r="I62" s="142">
        <v>-2.4821170996990709</v>
      </c>
      <c r="J62" s="66">
        <f t="shared" si="4"/>
        <v>6.1609052966185276</v>
      </c>
      <c r="K62" s="11">
        <v>11.733974696476995</v>
      </c>
      <c r="L62" s="11">
        <v>-1.7779339096074356</v>
      </c>
      <c r="M62" s="66">
        <f t="shared" si="5"/>
        <v>3.1610489869319811</v>
      </c>
      <c r="O62" s="11">
        <v>33</v>
      </c>
      <c r="P62" s="11">
        <v>13.247334780400569</v>
      </c>
      <c r="Q62" s="11">
        <v>1.0347775030705826</v>
      </c>
    </row>
    <row r="63" spans="1:17" ht="15.75" x14ac:dyDescent="0.25">
      <c r="A63" s="17">
        <v>11</v>
      </c>
      <c r="B63" s="81">
        <v>10.163216858920499</v>
      </c>
      <c r="C63" s="17">
        <v>59</v>
      </c>
      <c r="D63">
        <f t="shared" si="0"/>
        <v>0.86602540378443837</v>
      </c>
      <c r="E63">
        <f t="shared" si="1"/>
        <v>-0.50000000000000056</v>
      </c>
      <c r="F63">
        <f t="shared" si="2"/>
        <v>0.49999999999999895</v>
      </c>
      <c r="G63">
        <f t="shared" si="3"/>
        <v>-0.86602540378443926</v>
      </c>
      <c r="H63" s="11">
        <v>12.646329055075594</v>
      </c>
      <c r="I63" s="142">
        <v>-2.4831121961550942</v>
      </c>
      <c r="J63" s="66">
        <f t="shared" si="4"/>
        <v>6.1658461786941752</v>
      </c>
      <c r="K63" s="11">
        <v>11.918328053167045</v>
      </c>
      <c r="L63" s="11">
        <v>-1.7551111942465454</v>
      </c>
      <c r="M63" s="66">
        <f t="shared" si="5"/>
        <v>3.0804153041695348</v>
      </c>
      <c r="O63" s="11">
        <v>34</v>
      </c>
      <c r="P63" s="11">
        <v>13.316709897830515</v>
      </c>
      <c r="Q63" s="11">
        <v>0.29588759718229696</v>
      </c>
    </row>
    <row r="64" spans="1:17" ht="15.75" x14ac:dyDescent="0.25">
      <c r="A64" s="17">
        <v>12</v>
      </c>
      <c r="B64" s="81">
        <v>10.334137857954079</v>
      </c>
      <c r="C64" s="17">
        <v>60</v>
      </c>
      <c r="D64">
        <f t="shared" si="0"/>
        <v>1</v>
      </c>
      <c r="E64">
        <f t="shared" si="1"/>
        <v>-4.7778621337091209E-15</v>
      </c>
      <c r="F64">
        <f t="shared" si="2"/>
        <v>1</v>
      </c>
      <c r="G64">
        <f t="shared" si="3"/>
        <v>-9.5557242674182419E-15</v>
      </c>
      <c r="H64" s="11">
        <v>12.92770834059043</v>
      </c>
      <c r="I64" s="142">
        <v>-2.5935704826363501</v>
      </c>
      <c r="J64" s="66">
        <f t="shared" si="4"/>
        <v>6.7266078484025504</v>
      </c>
      <c r="K64" s="11">
        <v>12.899136227090011</v>
      </c>
      <c r="L64" s="11">
        <v>-2.5649983691359317</v>
      </c>
      <c r="M64" s="66">
        <f t="shared" si="5"/>
        <v>6.5792166336699891</v>
      </c>
      <c r="O64" s="11">
        <v>35</v>
      </c>
      <c r="P64" s="11">
        <v>13.52488106633748</v>
      </c>
      <c r="Q64" s="11">
        <v>-0.60870946742457122</v>
      </c>
    </row>
    <row r="65" spans="1:17" ht="15.75" x14ac:dyDescent="0.25">
      <c r="A65" s="17">
        <v>1</v>
      </c>
      <c r="B65" s="81">
        <v>13.422526502660121</v>
      </c>
      <c r="C65" s="17">
        <v>61</v>
      </c>
      <c r="D65">
        <f t="shared" si="0"/>
        <v>0.8660254037844396</v>
      </c>
      <c r="E65">
        <f t="shared" si="1"/>
        <v>0.49999999999999839</v>
      </c>
      <c r="F65">
        <f t="shared" si="2"/>
        <v>0.50000000000000322</v>
      </c>
      <c r="G65">
        <f t="shared" si="3"/>
        <v>0.86602540378443682</v>
      </c>
      <c r="H65" s="11">
        <v>13.19709175321233</v>
      </c>
      <c r="I65" s="142">
        <v>0.22543474944779085</v>
      </c>
      <c r="J65" s="66">
        <f t="shared" si="4"/>
        <v>5.0820826258588234E-2</v>
      </c>
      <c r="K65" s="11">
        <v>13.892901341480515</v>
      </c>
      <c r="L65" s="11">
        <v>-0.4703748388203941</v>
      </c>
      <c r="M65" s="66">
        <f t="shared" si="5"/>
        <v>0.22125248899531172</v>
      </c>
      <c r="O65" s="11">
        <v>36</v>
      </c>
      <c r="P65" s="11">
        <v>13.806260351852318</v>
      </c>
      <c r="Q65" s="11">
        <v>-1.7154919090530854</v>
      </c>
    </row>
    <row r="66" spans="1:17" ht="15.75" x14ac:dyDescent="0.25">
      <c r="A66" s="17">
        <v>2</v>
      </c>
      <c r="B66" s="81">
        <v>12.999178192681427</v>
      </c>
      <c r="C66" s="17">
        <v>62</v>
      </c>
      <c r="D66">
        <f t="shared" si="0"/>
        <v>0.50000000000000211</v>
      </c>
      <c r="E66">
        <f t="shared" si="1"/>
        <v>0.86602540378443738</v>
      </c>
      <c r="F66">
        <f t="shared" si="2"/>
        <v>-0.49999999999999578</v>
      </c>
      <c r="G66">
        <f t="shared" si="3"/>
        <v>0.86602540378444115</v>
      </c>
      <c r="H66" s="11">
        <v>13.372489587494645</v>
      </c>
      <c r="I66" s="142">
        <v>-0.37331139481321785</v>
      </c>
      <c r="J66" s="66">
        <f t="shared" si="4"/>
        <v>0.13936139749739021</v>
      </c>
      <c r="K66" s="11">
        <v>14.094485155697731</v>
      </c>
      <c r="L66" s="11">
        <v>-1.0953069630163039</v>
      </c>
      <c r="M66" s="66">
        <f t="shared" si="5"/>
        <v>1.1996973432319991</v>
      </c>
      <c r="O66" s="11">
        <v>37</v>
      </c>
      <c r="P66" s="11">
        <v>14.075643764474215</v>
      </c>
      <c r="Q66" s="11">
        <v>2.9236982458287493</v>
      </c>
    </row>
    <row r="67" spans="1:17" ht="15.75" x14ac:dyDescent="0.25">
      <c r="A67" s="17">
        <v>3</v>
      </c>
      <c r="B67" s="81">
        <v>11.347890303796518</v>
      </c>
      <c r="C67" s="17">
        <v>63</v>
      </c>
      <c r="D67">
        <f t="shared" si="0"/>
        <v>-4.8995096174619945E-16</v>
      </c>
      <c r="E67">
        <f t="shared" si="1"/>
        <v>1</v>
      </c>
      <c r="F67">
        <f t="shared" si="2"/>
        <v>-1</v>
      </c>
      <c r="G67">
        <f t="shared" si="3"/>
        <v>-9.7990192349239891E-16</v>
      </c>
      <c r="H67" s="11">
        <v>13.397095497806999</v>
      </c>
      <c r="I67" s="142">
        <v>-2.0492051940104812</v>
      </c>
      <c r="J67" s="66">
        <f t="shared" si="4"/>
        <v>4.1992419271595338</v>
      </c>
      <c r="K67" s="11">
        <v>13.422030345719923</v>
      </c>
      <c r="L67" s="11">
        <v>-2.0741400419234051</v>
      </c>
      <c r="M67" s="66">
        <f t="shared" si="5"/>
        <v>4.3020569135100244</v>
      </c>
      <c r="O67" s="11">
        <v>38</v>
      </c>
      <c r="P67" s="11">
        <v>14.251041598756531</v>
      </c>
      <c r="Q67" s="11">
        <v>1.4378276526166154</v>
      </c>
    </row>
    <row r="68" spans="1:17" ht="15.75" x14ac:dyDescent="0.25">
      <c r="A68" s="17">
        <v>4</v>
      </c>
      <c r="B68" s="81">
        <v>12.010157084749483</v>
      </c>
      <c r="C68" s="17">
        <v>64</v>
      </c>
      <c r="D68">
        <f t="shared" si="0"/>
        <v>-0.49999999999999684</v>
      </c>
      <c r="E68">
        <f t="shared" si="1"/>
        <v>0.86602540378444048</v>
      </c>
      <c r="F68">
        <f t="shared" si="2"/>
        <v>-0.50000000000000633</v>
      </c>
      <c r="G68">
        <f t="shared" si="3"/>
        <v>-0.86602540378443493</v>
      </c>
      <c r="H68" s="11">
        <v>13.254507712771897</v>
      </c>
      <c r="I68" s="142">
        <v>-1.2443506280224135</v>
      </c>
      <c r="J68" s="66">
        <f t="shared" si="4"/>
        <v>1.5484084854597748</v>
      </c>
      <c r="K68" s="11">
        <v>12.557062670151382</v>
      </c>
      <c r="L68" s="11">
        <v>-0.54690558540189826</v>
      </c>
      <c r="M68" s="66">
        <f t="shared" si="5"/>
        <v>0.29910571934379304</v>
      </c>
      <c r="O68" s="11">
        <v>39</v>
      </c>
      <c r="P68" s="11">
        <v>14.275647509068884</v>
      </c>
      <c r="Q68" s="11">
        <v>-0.65740839765841663</v>
      </c>
    </row>
    <row r="69" spans="1:17" ht="15.75" x14ac:dyDescent="0.25">
      <c r="A69" s="17">
        <v>5</v>
      </c>
      <c r="B69" s="81">
        <v>11.881079067732694</v>
      </c>
      <c r="C69" s="17">
        <v>65</v>
      </c>
      <c r="D69">
        <f t="shared" si="0"/>
        <v>-0.86602540378443826</v>
      </c>
      <c r="E69">
        <f t="shared" si="1"/>
        <v>0.50000000000000067</v>
      </c>
      <c r="F69">
        <f t="shared" si="2"/>
        <v>0.49999999999999872</v>
      </c>
      <c r="G69">
        <f t="shared" si="3"/>
        <v>-0.86602540378443937</v>
      </c>
      <c r="H69" s="11">
        <v>12.973123876659775</v>
      </c>
      <c r="I69" s="142">
        <v>-1.0920448089270813</v>
      </c>
      <c r="J69" s="66">
        <f t="shared" si="4"/>
        <v>1.1925618647045855</v>
      </c>
      <c r="K69" s="11">
        <v>12.250860116604759</v>
      </c>
      <c r="L69" s="11">
        <v>-0.3697810488720652</v>
      </c>
      <c r="M69" s="66">
        <f t="shared" si="5"/>
        <v>0.13673802410492467</v>
      </c>
      <c r="O69" s="11">
        <v>40</v>
      </c>
      <c r="P69" s="11">
        <v>14.13305972403378</v>
      </c>
      <c r="Q69" s="11">
        <v>0.54118601138034172</v>
      </c>
    </row>
    <row r="70" spans="1:17" ht="15.75" x14ac:dyDescent="0.25">
      <c r="A70" s="17">
        <v>6</v>
      </c>
      <c r="B70" s="81">
        <v>10.544741257046356</v>
      </c>
      <c r="C70" s="17">
        <v>66</v>
      </c>
      <c r="D70">
        <f t="shared" ref="D70:D133" si="6">COS(2*PI()*$C70/12)</f>
        <v>-1</v>
      </c>
      <c r="E70">
        <f t="shared" ref="E70:E133" si="7">SIN(2*PI()*$C70/12)</f>
        <v>-2.2050503784010189E-15</v>
      </c>
      <c r="F70">
        <f t="shared" ref="F70:F133" si="8">COS(4*PI()*$C70/12)</f>
        <v>1</v>
      </c>
      <c r="G70">
        <f t="shared" ref="G70:G133" si="9">SIN(4*PI()*$C70/12)</f>
        <v>4.4101007568020378E-15</v>
      </c>
      <c r="H70" s="11">
        <v>12.618531923539777</v>
      </c>
      <c r="I70" s="142">
        <v>-2.0737906664934211</v>
      </c>
      <c r="J70" s="66">
        <f t="shared" ref="J70:J133" si="10">I70^2</f>
        <v>4.300607728435228</v>
      </c>
      <c r="K70" s="11">
        <v>12.59396343250968</v>
      </c>
      <c r="L70" s="11">
        <v>-2.0492221754633242</v>
      </c>
      <c r="M70" s="66">
        <f t="shared" ref="M70:M133" si="11">L70^2</f>
        <v>4.1993115244106392</v>
      </c>
      <c r="O70" s="11">
        <v>41</v>
      </c>
      <c r="P70" s="11">
        <v>13.85167588792166</v>
      </c>
      <c r="Q70" s="11">
        <v>-9.9658836918314009E-2</v>
      </c>
    </row>
    <row r="71" spans="1:17" ht="15.75" x14ac:dyDescent="0.25">
      <c r="A71" s="17">
        <v>7</v>
      </c>
      <c r="B71" s="81">
        <v>12.386491979010362</v>
      </c>
      <c r="C71" s="17">
        <v>67</v>
      </c>
      <c r="D71">
        <f t="shared" si="6"/>
        <v>-0.8660254037844396</v>
      </c>
      <c r="E71">
        <f t="shared" si="7"/>
        <v>-0.49999999999999828</v>
      </c>
      <c r="F71">
        <f t="shared" si="8"/>
        <v>0.50000000000000344</v>
      </c>
      <c r="G71">
        <f t="shared" si="9"/>
        <v>0.86602540378443671</v>
      </c>
      <c r="H71" s="11">
        <v>12.275935843312725</v>
      </c>
      <c r="I71" s="142">
        <v>0.110556135697637</v>
      </c>
      <c r="J71" s="66">
        <f t="shared" si="10"/>
        <v>1.2222659140394327E-2</v>
      </c>
      <c r="K71" s="11">
        <v>12.973747242816065</v>
      </c>
      <c r="L71" s="11">
        <v>-0.58725526380570336</v>
      </c>
      <c r="M71" s="66">
        <f t="shared" si="11"/>
        <v>0.34486874486750624</v>
      </c>
      <c r="O71" s="11">
        <v>42</v>
      </c>
      <c r="P71" s="11">
        <v>13.497083934801664</v>
      </c>
      <c r="Q71" s="11">
        <v>0.49176968013351008</v>
      </c>
    </row>
    <row r="72" spans="1:17" ht="15.75" x14ac:dyDescent="0.25">
      <c r="A72" s="17">
        <v>8</v>
      </c>
      <c r="B72" s="81">
        <v>12.795884131388471</v>
      </c>
      <c r="C72" s="17">
        <v>68</v>
      </c>
      <c r="D72">
        <f t="shared" si="6"/>
        <v>-0.49999999999999917</v>
      </c>
      <c r="E72">
        <f t="shared" si="7"/>
        <v>-0.86602540378443915</v>
      </c>
      <c r="F72">
        <f t="shared" si="8"/>
        <v>-0.50000000000000167</v>
      </c>
      <c r="G72">
        <f t="shared" si="9"/>
        <v>0.86602540378443771</v>
      </c>
      <c r="H72" s="11">
        <v>12.02732534142525</v>
      </c>
      <c r="I72" s="142">
        <v>0.76855878996322069</v>
      </c>
      <c r="J72" s="66">
        <f t="shared" si="10"/>
        <v>0.59068261362972996</v>
      </c>
      <c r="K72" s="11">
        <v>12.749589101480264</v>
      </c>
      <c r="L72" s="11">
        <v>4.6295029908206331E-2</v>
      </c>
      <c r="M72" s="66">
        <f t="shared" si="11"/>
        <v>2.1432297942017187E-3</v>
      </c>
      <c r="O72" s="11">
        <v>43</v>
      </c>
      <c r="P72" s="11">
        <v>13.15448785457461</v>
      </c>
      <c r="Q72" s="11">
        <v>-0.20877395264452936</v>
      </c>
    </row>
    <row r="73" spans="1:17" ht="15.75" x14ac:dyDescent="0.25">
      <c r="A73" s="17">
        <v>9</v>
      </c>
      <c r="B73" s="81">
        <v>12.905498733743102</v>
      </c>
      <c r="C73" s="17">
        <v>69</v>
      </c>
      <c r="D73">
        <f t="shared" si="6"/>
        <v>-3.1852775625451635E-15</v>
      </c>
      <c r="E73">
        <f t="shared" si="7"/>
        <v>-1</v>
      </c>
      <c r="F73">
        <f t="shared" si="8"/>
        <v>-1</v>
      </c>
      <c r="G73">
        <f t="shared" si="9"/>
        <v>6.370555125090327E-15</v>
      </c>
      <c r="H73" s="11">
        <v>11.929506763507741</v>
      </c>
      <c r="I73" s="142">
        <v>0.97599197023536099</v>
      </c>
      <c r="J73" s="66">
        <f t="shared" si="10"/>
        <v>0.95256032596390183</v>
      </c>
      <c r="K73" s="11">
        <v>11.953708897655027</v>
      </c>
      <c r="L73" s="11">
        <v>0.95178983608807499</v>
      </c>
      <c r="M73" s="66">
        <f t="shared" si="11"/>
        <v>0.90590389208056465</v>
      </c>
      <c r="O73" s="11">
        <v>44</v>
      </c>
      <c r="P73" s="11">
        <v>12.905877352687137</v>
      </c>
      <c r="Q73" s="11">
        <v>0.17127022782614887</v>
      </c>
    </row>
    <row r="74" spans="1:17" ht="15.75" x14ac:dyDescent="0.25">
      <c r="A74" s="17">
        <v>10</v>
      </c>
      <c r="B74" s="81">
        <v>11.354886524622266</v>
      </c>
      <c r="C74" s="17">
        <v>70</v>
      </c>
      <c r="D74">
        <f t="shared" si="6"/>
        <v>0.49999999999999978</v>
      </c>
      <c r="E74">
        <f t="shared" si="7"/>
        <v>-0.86602540378443882</v>
      </c>
      <c r="F74">
        <f t="shared" si="8"/>
        <v>-0.50000000000000044</v>
      </c>
      <c r="G74">
        <f t="shared" si="9"/>
        <v>-0.86602540378443837</v>
      </c>
      <c r="H74" s="11">
        <v>11.998881880937688</v>
      </c>
      <c r="I74" s="142">
        <v>-0.64399535631542193</v>
      </c>
      <c r="J74" s="66">
        <f t="shared" si="10"/>
        <v>0.41473001895582723</v>
      </c>
      <c r="K74" s="11">
        <v>11.300704124551519</v>
      </c>
      <c r="L74" s="11">
        <v>5.418240007074715E-2</v>
      </c>
      <c r="M74" s="66">
        <f t="shared" si="11"/>
        <v>2.9357324774265006E-3</v>
      </c>
      <c r="O74" s="11">
        <v>45</v>
      </c>
      <c r="P74" s="11">
        <v>12.808058774769625</v>
      </c>
      <c r="Q74" s="11">
        <v>-0.29492161327598332</v>
      </c>
    </row>
    <row r="75" spans="1:17" ht="15.75" x14ac:dyDescent="0.25">
      <c r="A75" s="17">
        <v>11</v>
      </c>
      <c r="B75" s="81">
        <v>10.930711295016883</v>
      </c>
      <c r="C75" s="17">
        <v>71</v>
      </c>
      <c r="D75">
        <f t="shared" si="6"/>
        <v>0.86602540378444004</v>
      </c>
      <c r="E75">
        <f t="shared" si="7"/>
        <v>-0.49999999999999767</v>
      </c>
      <c r="F75">
        <f t="shared" si="8"/>
        <v>0.50000000000000466</v>
      </c>
      <c r="G75">
        <f t="shared" si="9"/>
        <v>-0.86602540378443593</v>
      </c>
      <c r="H75" s="11">
        <v>12.207053049444653</v>
      </c>
      <c r="I75" s="142">
        <v>-1.2763417544277704</v>
      </c>
      <c r="J75" s="66">
        <f t="shared" si="10"/>
        <v>1.629048274095759</v>
      </c>
      <c r="K75" s="11">
        <v>11.485057481241572</v>
      </c>
      <c r="L75" s="11">
        <v>-0.55434618622468967</v>
      </c>
      <c r="M75" s="66">
        <f t="shared" si="11"/>
        <v>0.30729969418185832</v>
      </c>
      <c r="O75" s="11">
        <v>46</v>
      </c>
      <c r="P75" s="11">
        <v>12.877433892199571</v>
      </c>
      <c r="Q75" s="11">
        <v>-0.2838072148924855</v>
      </c>
    </row>
    <row r="76" spans="1:17" ht="15.75" x14ac:dyDescent="0.25">
      <c r="A76" s="17">
        <v>12</v>
      </c>
      <c r="B76" s="81">
        <v>11.785157388944768</v>
      </c>
      <c r="C76" s="17">
        <v>72</v>
      </c>
      <c r="D76">
        <f t="shared" si="6"/>
        <v>1</v>
      </c>
      <c r="E76">
        <f t="shared" si="7"/>
        <v>-1.470178145890344E-15</v>
      </c>
      <c r="F76">
        <f t="shared" si="8"/>
        <v>1</v>
      </c>
      <c r="G76">
        <f t="shared" si="9"/>
        <v>-2.940356291780688E-15</v>
      </c>
      <c r="H76" s="11">
        <v>12.488432334959487</v>
      </c>
      <c r="I76" s="142">
        <v>-0.7032749460147194</v>
      </c>
      <c r="J76" s="66">
        <f t="shared" si="10"/>
        <v>0.49459564969200648</v>
      </c>
      <c r="K76" s="11">
        <v>12.46586565516454</v>
      </c>
      <c r="L76" s="11">
        <v>-0.68070826621977254</v>
      </c>
      <c r="M76" s="66">
        <f t="shared" si="11"/>
        <v>0.46336374369992872</v>
      </c>
      <c r="O76" s="11">
        <v>47</v>
      </c>
      <c r="P76" s="11">
        <v>13.085605060706538</v>
      </c>
      <c r="Q76" s="11">
        <v>-1.3128327131448874</v>
      </c>
    </row>
    <row r="77" spans="1:17" ht="15.75" x14ac:dyDescent="0.25">
      <c r="A77" s="17">
        <v>1</v>
      </c>
      <c r="B77" s="81">
        <v>13.883015944084443</v>
      </c>
      <c r="C77" s="17">
        <v>73</v>
      </c>
      <c r="D77">
        <f t="shared" si="6"/>
        <v>0.86602540378444148</v>
      </c>
      <c r="E77">
        <f t="shared" si="7"/>
        <v>0.49999999999999512</v>
      </c>
      <c r="F77">
        <f t="shared" si="8"/>
        <v>0.50000000000000977</v>
      </c>
      <c r="G77">
        <f t="shared" si="9"/>
        <v>0.86602540378443305</v>
      </c>
      <c r="H77" s="11">
        <v>12.757815747581386</v>
      </c>
      <c r="I77" s="142">
        <v>1.1252001965030569</v>
      </c>
      <c r="J77" s="66">
        <f t="shared" si="10"/>
        <v>1.2660754822105178</v>
      </c>
      <c r="K77" s="11">
        <v>13.459630769555034</v>
      </c>
      <c r="L77" s="11">
        <v>0.42338517452940927</v>
      </c>
      <c r="M77" s="66">
        <f t="shared" si="11"/>
        <v>0.17925500601129835</v>
      </c>
      <c r="O77" s="11">
        <v>48</v>
      </c>
      <c r="P77" s="11">
        <v>13.366984346221376</v>
      </c>
      <c r="Q77" s="11">
        <v>-1.2953188269660902</v>
      </c>
    </row>
    <row r="78" spans="1:17" ht="15.75" x14ac:dyDescent="0.25">
      <c r="A78" s="17">
        <v>2</v>
      </c>
      <c r="B78" s="81">
        <v>12.844781713967251</v>
      </c>
      <c r="C78" s="17">
        <v>74</v>
      </c>
      <c r="D78">
        <f t="shared" si="6"/>
        <v>0.50000000000000233</v>
      </c>
      <c r="E78">
        <f t="shared" si="7"/>
        <v>0.86602540378443726</v>
      </c>
      <c r="F78">
        <f t="shared" si="8"/>
        <v>-0.49999999999999534</v>
      </c>
      <c r="G78">
        <f t="shared" si="9"/>
        <v>0.86602540378444137</v>
      </c>
      <c r="H78" s="11">
        <v>12.933213581863702</v>
      </c>
      <c r="I78" s="142">
        <v>-8.8431867896451521E-2</v>
      </c>
      <c r="J78" s="66">
        <f t="shared" si="10"/>
        <v>7.8201952596554537E-3</v>
      </c>
      <c r="K78" s="11">
        <v>13.661214583772253</v>
      </c>
      <c r="L78" s="11">
        <v>-0.81643286980500207</v>
      </c>
      <c r="M78" s="66">
        <f t="shared" si="11"/>
        <v>0.66656263089803147</v>
      </c>
      <c r="O78" s="11">
        <v>49</v>
      </c>
      <c r="P78" s="11">
        <v>13.636367758843273</v>
      </c>
      <c r="Q78" s="11">
        <v>-0.42077052261100967</v>
      </c>
    </row>
    <row r="79" spans="1:17" ht="15.75" x14ac:dyDescent="0.25">
      <c r="A79" s="17">
        <v>3</v>
      </c>
      <c r="B79" s="81">
        <v>11.942158848138043</v>
      </c>
      <c r="C79" s="17">
        <v>75</v>
      </c>
      <c r="D79">
        <f t="shared" si="6"/>
        <v>-2.4492127076447545E-16</v>
      </c>
      <c r="E79">
        <f t="shared" si="7"/>
        <v>1</v>
      </c>
      <c r="F79">
        <f t="shared" si="8"/>
        <v>-1</v>
      </c>
      <c r="G79">
        <f t="shared" si="9"/>
        <v>-4.898425415289509E-16</v>
      </c>
      <c r="H79" s="11">
        <v>12.957819492176057</v>
      </c>
      <c r="I79" s="142">
        <v>-1.0156606440380145</v>
      </c>
      <c r="J79" s="66">
        <f t="shared" si="10"/>
        <v>1.0315665438477144</v>
      </c>
      <c r="K79" s="11">
        <v>12.988759773794445</v>
      </c>
      <c r="L79" s="11">
        <v>-1.0466009256564028</v>
      </c>
      <c r="M79" s="66">
        <f t="shared" si="11"/>
        <v>1.0953734975848393</v>
      </c>
      <c r="O79" s="11">
        <v>50</v>
      </c>
      <c r="P79" s="11">
        <v>13.811765593125591</v>
      </c>
      <c r="Q79" s="11">
        <v>0.41640863752757618</v>
      </c>
    </row>
    <row r="80" spans="1:17" ht="15.75" x14ac:dyDescent="0.25">
      <c r="A80" s="17">
        <v>4</v>
      </c>
      <c r="B80" s="81">
        <v>10.893403231722681</v>
      </c>
      <c r="C80" s="17">
        <v>76</v>
      </c>
      <c r="D80">
        <f t="shared" si="6"/>
        <v>-0.49999999999999661</v>
      </c>
      <c r="E80">
        <f t="shared" si="7"/>
        <v>0.86602540378444059</v>
      </c>
      <c r="F80">
        <f t="shared" si="8"/>
        <v>-0.50000000000000677</v>
      </c>
      <c r="G80">
        <f t="shared" si="9"/>
        <v>-0.86602540378443471</v>
      </c>
      <c r="H80" s="11">
        <v>12.815231707140954</v>
      </c>
      <c r="I80" s="142">
        <v>-1.9218284754182733</v>
      </c>
      <c r="J80" s="66">
        <f t="shared" si="10"/>
        <v>3.6934246889285247</v>
      </c>
      <c r="K80" s="11">
        <v>12.123792098225906</v>
      </c>
      <c r="L80" s="11">
        <v>-1.2303888665032243</v>
      </c>
      <c r="M80" s="66">
        <f t="shared" si="11"/>
        <v>1.5138567628150892</v>
      </c>
      <c r="O80" s="11">
        <v>51</v>
      </c>
      <c r="P80" s="11">
        <v>13.836371503437942</v>
      </c>
      <c r="Q80" s="11">
        <v>-0.8880965689488356</v>
      </c>
    </row>
    <row r="81" spans="1:17" ht="15.75" x14ac:dyDescent="0.25">
      <c r="A81" s="17">
        <v>5</v>
      </c>
      <c r="B81" s="81">
        <v>11.522642217160962</v>
      </c>
      <c r="C81" s="17">
        <v>77</v>
      </c>
      <c r="D81">
        <f t="shared" si="6"/>
        <v>-0.86602540378443815</v>
      </c>
      <c r="E81">
        <f t="shared" si="7"/>
        <v>0.50000000000000089</v>
      </c>
      <c r="F81">
        <f t="shared" si="8"/>
        <v>0.49999999999999828</v>
      </c>
      <c r="G81">
        <f t="shared" si="9"/>
        <v>-0.8660254037844396</v>
      </c>
      <c r="H81" s="11">
        <v>12.533847871028833</v>
      </c>
      <c r="I81" s="142">
        <v>-1.0112056538678704</v>
      </c>
      <c r="J81" s="66">
        <f t="shared" si="10"/>
        <v>1.0225368744143473</v>
      </c>
      <c r="K81" s="11">
        <v>11.817589544679281</v>
      </c>
      <c r="L81" s="11">
        <v>-0.29494732751831876</v>
      </c>
      <c r="M81" s="66">
        <f t="shared" si="11"/>
        <v>8.6993926010198397E-2</v>
      </c>
      <c r="O81" s="11">
        <v>52</v>
      </c>
      <c r="P81" s="11">
        <v>13.693783718402837</v>
      </c>
      <c r="Q81" s="11">
        <v>-1.6322575999541549</v>
      </c>
    </row>
    <row r="82" spans="1:17" ht="15.75" x14ac:dyDescent="0.25">
      <c r="A82" s="17">
        <v>6</v>
      </c>
      <c r="B82" s="81">
        <v>11.162157417764714</v>
      </c>
      <c r="C82" s="17">
        <v>78</v>
      </c>
      <c r="D82">
        <f t="shared" si="6"/>
        <v>-1</v>
      </c>
      <c r="E82">
        <f t="shared" si="7"/>
        <v>5.1454066701817069E-15</v>
      </c>
      <c r="F82">
        <f t="shared" si="8"/>
        <v>1</v>
      </c>
      <c r="G82">
        <f t="shared" si="9"/>
        <v>-1.0290813340363414E-14</v>
      </c>
      <c r="H82" s="11">
        <v>12.17925591790884</v>
      </c>
      <c r="I82" s="142">
        <v>-1.0170985001441259</v>
      </c>
      <c r="J82" s="66">
        <f t="shared" si="10"/>
        <v>1.0344893589954305</v>
      </c>
      <c r="K82" s="11">
        <v>12.160692860584195</v>
      </c>
      <c r="L82" s="11">
        <v>-0.99853544281948103</v>
      </c>
      <c r="M82" s="66">
        <f t="shared" si="11"/>
        <v>0.99707303056669705</v>
      </c>
      <c r="O82" s="11">
        <v>53</v>
      </c>
      <c r="P82" s="11">
        <v>13.412399882290716</v>
      </c>
      <c r="Q82" s="11">
        <v>-1.1059520402410037</v>
      </c>
    </row>
    <row r="83" spans="1:17" ht="15.75" x14ac:dyDescent="0.25">
      <c r="A83" s="17">
        <v>7</v>
      </c>
      <c r="B83" s="81">
        <v>11.156805094012503</v>
      </c>
      <c r="C83" s="17">
        <v>79</v>
      </c>
      <c r="D83">
        <f t="shared" si="6"/>
        <v>-0.86602540378443971</v>
      </c>
      <c r="E83">
        <f t="shared" si="7"/>
        <v>-0.49999999999999811</v>
      </c>
      <c r="F83">
        <f t="shared" si="8"/>
        <v>0.50000000000000377</v>
      </c>
      <c r="G83">
        <f t="shared" si="9"/>
        <v>0.86602540378443649</v>
      </c>
      <c r="H83" s="11">
        <v>11.836659837681781</v>
      </c>
      <c r="I83" s="142">
        <v>-0.67985474366927789</v>
      </c>
      <c r="J83" s="66">
        <f t="shared" si="10"/>
        <v>0.46220247248961954</v>
      </c>
      <c r="K83" s="11">
        <v>12.540476670890589</v>
      </c>
      <c r="L83" s="11">
        <v>-1.3836715768780863</v>
      </c>
      <c r="M83" s="66">
        <f t="shared" si="11"/>
        <v>1.9145470326602898</v>
      </c>
      <c r="O83" s="11">
        <v>54</v>
      </c>
      <c r="P83" s="11">
        <v>13.057807929170721</v>
      </c>
      <c r="Q83" s="11">
        <v>-1.5316684075441565</v>
      </c>
    </row>
    <row r="84" spans="1:17" ht="15.75" x14ac:dyDescent="0.25">
      <c r="A84" s="17">
        <v>8</v>
      </c>
      <c r="B84" s="81">
        <v>10.722557796252461</v>
      </c>
      <c r="C84" s="17">
        <v>80</v>
      </c>
      <c r="D84">
        <f t="shared" si="6"/>
        <v>-0.49999999999999939</v>
      </c>
      <c r="E84">
        <f t="shared" si="7"/>
        <v>-0.86602540378443904</v>
      </c>
      <c r="F84">
        <f t="shared" si="8"/>
        <v>-0.50000000000000122</v>
      </c>
      <c r="G84">
        <f t="shared" si="9"/>
        <v>0.86602540378443793</v>
      </c>
      <c r="H84" s="11">
        <v>11.58804933579431</v>
      </c>
      <c r="I84" s="142">
        <v>-0.8654915395418481</v>
      </c>
      <c r="J84" s="66">
        <f t="shared" si="10"/>
        <v>0.74907560501851844</v>
      </c>
      <c r="K84" s="11">
        <v>12.316318529554788</v>
      </c>
      <c r="L84" s="11">
        <v>-1.5937607333023269</v>
      </c>
      <c r="M84" s="66">
        <f t="shared" si="11"/>
        <v>2.540073275016371</v>
      </c>
      <c r="O84" s="11">
        <v>55</v>
      </c>
      <c r="P84" s="11">
        <v>12.715211848943664</v>
      </c>
      <c r="Q84" s="11">
        <v>-0.71723987866582384</v>
      </c>
    </row>
    <row r="85" spans="1:17" ht="15.75" x14ac:dyDescent="0.25">
      <c r="A85" s="17">
        <v>9</v>
      </c>
      <c r="B85" s="81">
        <v>10.823304381310617</v>
      </c>
      <c r="C85" s="17">
        <v>81</v>
      </c>
      <c r="D85">
        <f t="shared" si="6"/>
        <v>-3.4303072535268875E-15</v>
      </c>
      <c r="E85">
        <f t="shared" si="7"/>
        <v>-1</v>
      </c>
      <c r="F85">
        <f t="shared" si="8"/>
        <v>-1</v>
      </c>
      <c r="G85">
        <f t="shared" si="9"/>
        <v>6.860614507053775E-15</v>
      </c>
      <c r="H85" s="11">
        <v>11.490230757876798</v>
      </c>
      <c r="I85" s="142">
        <v>-0.66692637656618103</v>
      </c>
      <c r="J85" s="66">
        <f t="shared" si="10"/>
        <v>0.44479079175969549</v>
      </c>
      <c r="K85" s="11">
        <v>11.520438325729549</v>
      </c>
      <c r="L85" s="11">
        <v>-0.69713394441893151</v>
      </c>
      <c r="M85" s="66">
        <f t="shared" si="11"/>
        <v>0.48599573646109789</v>
      </c>
      <c r="O85" s="11">
        <v>56</v>
      </c>
      <c r="P85" s="11">
        <v>12.466601347056194</v>
      </c>
      <c r="Q85" s="11">
        <v>-0.71241985289818643</v>
      </c>
    </row>
    <row r="86" spans="1:17" ht="15.75" x14ac:dyDescent="0.25">
      <c r="A86" s="17">
        <v>10</v>
      </c>
      <c r="B86" s="81">
        <v>10.064204387300627</v>
      </c>
      <c r="C86" s="17">
        <v>82</v>
      </c>
      <c r="D86">
        <f t="shared" si="6"/>
        <v>0.49999999999999345</v>
      </c>
      <c r="E86">
        <f t="shared" si="7"/>
        <v>-0.86602540378444248</v>
      </c>
      <c r="F86">
        <f t="shared" si="8"/>
        <v>-0.5000000000000131</v>
      </c>
      <c r="G86">
        <f t="shared" si="9"/>
        <v>-0.86602540378443105</v>
      </c>
      <c r="H86" s="11">
        <v>11.55960587530674</v>
      </c>
      <c r="I86" s="142">
        <v>-1.4954014880061131</v>
      </c>
      <c r="J86" s="66">
        <f t="shared" si="10"/>
        <v>2.2362256103308971</v>
      </c>
      <c r="K86" s="11">
        <v>10.867433552626048</v>
      </c>
      <c r="L86" s="11">
        <v>-0.80322916532542088</v>
      </c>
      <c r="M86" s="66">
        <f t="shared" si="11"/>
        <v>0.64517709202937235</v>
      </c>
      <c r="O86" s="11">
        <v>57</v>
      </c>
      <c r="P86" s="11">
        <v>12.368782769138685</v>
      </c>
      <c r="Q86" s="11">
        <v>-1.1954609319813407</v>
      </c>
    </row>
    <row r="87" spans="1:17" ht="15.75" x14ac:dyDescent="0.25">
      <c r="A87" s="17">
        <v>11</v>
      </c>
      <c r="B87" s="81">
        <v>9.4056540032941136</v>
      </c>
      <c r="C87" s="17">
        <v>83</v>
      </c>
      <c r="D87">
        <f t="shared" si="6"/>
        <v>0.86602540378443982</v>
      </c>
      <c r="E87">
        <f t="shared" si="7"/>
        <v>-0.49999999999999789</v>
      </c>
      <c r="F87">
        <f t="shared" si="8"/>
        <v>0.50000000000000422</v>
      </c>
      <c r="G87">
        <f t="shared" si="9"/>
        <v>-0.86602540378443615</v>
      </c>
      <c r="H87" s="11">
        <v>11.767777043813711</v>
      </c>
      <c r="I87" s="142">
        <v>-2.362123040519597</v>
      </c>
      <c r="J87" s="66">
        <f t="shared" si="10"/>
        <v>5.5796252585535457</v>
      </c>
      <c r="K87" s="11">
        <v>11.051786909316094</v>
      </c>
      <c r="L87" s="11">
        <v>-1.6461329060219807</v>
      </c>
      <c r="M87" s="66">
        <f t="shared" si="11"/>
        <v>2.7097535442883713</v>
      </c>
      <c r="O87" s="11">
        <v>58</v>
      </c>
      <c r="P87" s="11">
        <v>12.43815788656863</v>
      </c>
      <c r="Q87" s="11">
        <v>-2.4821170996990709</v>
      </c>
    </row>
    <row r="88" spans="1:17" ht="15.75" x14ac:dyDescent="0.25">
      <c r="A88" s="17">
        <v>12</v>
      </c>
      <c r="B88" s="81">
        <v>9.8902379388991069</v>
      </c>
      <c r="C88" s="17">
        <v>84</v>
      </c>
      <c r="D88">
        <f t="shared" si="6"/>
        <v>1</v>
      </c>
      <c r="E88">
        <f t="shared" si="7"/>
        <v>-1.715207836872068E-15</v>
      </c>
      <c r="F88">
        <f t="shared" si="8"/>
        <v>1</v>
      </c>
      <c r="G88">
        <f t="shared" si="9"/>
        <v>-3.430415673744136E-15</v>
      </c>
      <c r="H88" s="11">
        <v>12.049156329328547</v>
      </c>
      <c r="I88" s="142">
        <v>-2.1589183904294398</v>
      </c>
      <c r="J88" s="66">
        <f t="shared" si="10"/>
        <v>4.6609286165344432</v>
      </c>
      <c r="K88" s="11">
        <v>12.032595083239062</v>
      </c>
      <c r="L88" s="11">
        <v>-2.1423571443399556</v>
      </c>
      <c r="M88" s="66">
        <f t="shared" si="11"/>
        <v>4.589694133904449</v>
      </c>
      <c r="O88" s="11">
        <v>59</v>
      </c>
      <c r="P88" s="11">
        <v>12.646329055075594</v>
      </c>
      <c r="Q88" s="11">
        <v>-2.4831121961550942</v>
      </c>
    </row>
    <row r="89" spans="1:17" ht="15.75" x14ac:dyDescent="0.25">
      <c r="A89" s="17">
        <v>1</v>
      </c>
      <c r="B89" s="81">
        <v>13.110013482615246</v>
      </c>
      <c r="C89" s="17">
        <v>85</v>
      </c>
      <c r="D89">
        <f t="shared" si="6"/>
        <v>0.86602540378443804</v>
      </c>
      <c r="E89">
        <f t="shared" si="7"/>
        <v>0.50000000000000111</v>
      </c>
      <c r="F89">
        <f t="shared" si="8"/>
        <v>0.49999999999999789</v>
      </c>
      <c r="G89">
        <f t="shared" si="9"/>
        <v>0.86602540378443982</v>
      </c>
      <c r="H89" s="11">
        <v>12.318539741950447</v>
      </c>
      <c r="I89" s="142">
        <v>0.7914737406647987</v>
      </c>
      <c r="J89" s="66">
        <f t="shared" si="10"/>
        <v>0.62643068216192899</v>
      </c>
      <c r="K89" s="11">
        <v>13.026360197629566</v>
      </c>
      <c r="L89" s="11">
        <v>8.3653284985679477E-2</v>
      </c>
      <c r="M89" s="66">
        <f t="shared" si="11"/>
        <v>6.9978720888953074E-3</v>
      </c>
      <c r="O89" s="11">
        <v>60</v>
      </c>
      <c r="P89" s="11">
        <v>12.92770834059043</v>
      </c>
      <c r="Q89" s="11">
        <v>-2.5935704826363501</v>
      </c>
    </row>
    <row r="90" spans="1:17" ht="15.75" x14ac:dyDescent="0.25">
      <c r="A90" s="17">
        <v>2</v>
      </c>
      <c r="B90" s="81">
        <v>11.997659701718108</v>
      </c>
      <c r="C90" s="17">
        <v>86</v>
      </c>
      <c r="D90">
        <f t="shared" si="6"/>
        <v>0.50000000000000255</v>
      </c>
      <c r="E90">
        <f t="shared" si="7"/>
        <v>0.86602540378443715</v>
      </c>
      <c r="F90">
        <f t="shared" si="8"/>
        <v>-0.49999999999999489</v>
      </c>
      <c r="G90">
        <f t="shared" si="9"/>
        <v>0.86602540378444159</v>
      </c>
      <c r="H90" s="11">
        <v>12.49393757623276</v>
      </c>
      <c r="I90" s="142">
        <v>-0.49627787451465188</v>
      </c>
      <c r="J90" s="66">
        <f t="shared" si="10"/>
        <v>0.24629172873278057</v>
      </c>
      <c r="K90" s="11">
        <v>13.227944011846777</v>
      </c>
      <c r="L90" s="11">
        <v>-1.2302843101286687</v>
      </c>
      <c r="M90" s="66">
        <f t="shared" si="11"/>
        <v>1.5135994837487743</v>
      </c>
      <c r="O90" s="11">
        <v>61</v>
      </c>
      <c r="P90" s="11">
        <v>13.19709175321233</v>
      </c>
      <c r="Q90" s="11">
        <v>0.22543474944779085</v>
      </c>
    </row>
    <row r="91" spans="1:17" ht="15.75" x14ac:dyDescent="0.25">
      <c r="A91" s="17">
        <v>3</v>
      </c>
      <c r="B91" s="81">
        <v>11.226441135364656</v>
      </c>
      <c r="C91" s="17">
        <v>87</v>
      </c>
      <c r="D91">
        <f t="shared" si="6"/>
        <v>7.1055357778182504E-15</v>
      </c>
      <c r="E91">
        <f t="shared" si="7"/>
        <v>1</v>
      </c>
      <c r="F91">
        <f t="shared" si="8"/>
        <v>-1</v>
      </c>
      <c r="G91">
        <f t="shared" si="9"/>
        <v>1.4211071555636501E-14</v>
      </c>
      <c r="H91" s="11">
        <v>12.518543486545115</v>
      </c>
      <c r="I91" s="142">
        <v>-1.2921023511804588</v>
      </c>
      <c r="J91" s="66">
        <f t="shared" si="10"/>
        <v>1.6695284859260697</v>
      </c>
      <c r="K91" s="11">
        <v>12.555489201868982</v>
      </c>
      <c r="L91" s="11">
        <v>-1.3290480665043258</v>
      </c>
      <c r="M91" s="66">
        <f t="shared" si="11"/>
        <v>1.7663687630788869</v>
      </c>
      <c r="O91" s="11">
        <v>62</v>
      </c>
      <c r="P91" s="11">
        <v>13.372489587494645</v>
      </c>
      <c r="Q91" s="11">
        <v>-0.37331139481321785</v>
      </c>
    </row>
    <row r="92" spans="1:17" ht="15.75" x14ac:dyDescent="0.25">
      <c r="A92" s="17">
        <v>4</v>
      </c>
      <c r="B92" s="81">
        <v>11.132919808758453</v>
      </c>
      <c r="C92" s="17">
        <v>88</v>
      </c>
      <c r="D92">
        <f t="shared" si="6"/>
        <v>-0.49999999999999639</v>
      </c>
      <c r="E92">
        <f t="shared" si="7"/>
        <v>0.86602540378444071</v>
      </c>
      <c r="F92">
        <f t="shared" si="8"/>
        <v>-0.50000000000000722</v>
      </c>
      <c r="G92">
        <f t="shared" si="9"/>
        <v>-0.86602540378443449</v>
      </c>
      <c r="H92" s="11">
        <v>12.375955701510012</v>
      </c>
      <c r="I92" s="142">
        <v>-1.2430358927515588</v>
      </c>
      <c r="J92" s="66">
        <f t="shared" si="10"/>
        <v>1.5451382306686647</v>
      </c>
      <c r="K92" s="11">
        <v>11.690521526300428</v>
      </c>
      <c r="L92" s="11">
        <v>-0.5576017175419743</v>
      </c>
      <c r="M92" s="66">
        <f t="shared" si="11"/>
        <v>0.31091967540575971</v>
      </c>
      <c r="O92" s="11">
        <v>63</v>
      </c>
      <c r="P92" s="11">
        <v>13.397095497806999</v>
      </c>
      <c r="Q92" s="11">
        <v>-2.0492051940104812</v>
      </c>
    </row>
    <row r="93" spans="1:17" ht="15.75" x14ac:dyDescent="0.25">
      <c r="A93" s="17">
        <v>5</v>
      </c>
      <c r="B93" s="81">
        <v>10.830906644043043</v>
      </c>
      <c r="C93" s="17">
        <v>89</v>
      </c>
      <c r="D93">
        <f t="shared" si="6"/>
        <v>-0.86602540378443804</v>
      </c>
      <c r="E93">
        <f t="shared" si="7"/>
        <v>0.50000000000000111</v>
      </c>
      <c r="F93">
        <f t="shared" si="8"/>
        <v>0.49999999999999789</v>
      </c>
      <c r="G93">
        <f t="shared" si="9"/>
        <v>-0.86602540378443982</v>
      </c>
      <c r="H93" s="11">
        <v>12.094571865397889</v>
      </c>
      <c r="I93" s="142">
        <v>-1.2636652213548452</v>
      </c>
      <c r="J93" s="66">
        <f t="shared" si="10"/>
        <v>1.5968497916617899</v>
      </c>
      <c r="K93" s="11">
        <v>11.384318972753805</v>
      </c>
      <c r="L93" s="11">
        <v>-0.55341232871076151</v>
      </c>
      <c r="M93" s="66">
        <f t="shared" si="11"/>
        <v>0.30626520556906794</v>
      </c>
      <c r="O93" s="11">
        <v>64</v>
      </c>
      <c r="P93" s="11">
        <v>13.254507712771897</v>
      </c>
      <c r="Q93" s="11">
        <v>-1.2443506280224135</v>
      </c>
    </row>
    <row r="94" spans="1:17" ht="15.75" x14ac:dyDescent="0.25">
      <c r="A94" s="17">
        <v>6</v>
      </c>
      <c r="B94" s="81">
        <v>11.193493882460945</v>
      </c>
      <c r="C94" s="17">
        <v>90</v>
      </c>
      <c r="D94">
        <f t="shared" si="6"/>
        <v>-1</v>
      </c>
      <c r="E94">
        <f t="shared" si="7"/>
        <v>-1.7149909964375709E-15</v>
      </c>
      <c r="F94">
        <f t="shared" si="8"/>
        <v>1</v>
      </c>
      <c r="G94">
        <f t="shared" si="9"/>
        <v>3.4299819928751418E-15</v>
      </c>
      <c r="H94" s="11">
        <v>11.739979912277892</v>
      </c>
      <c r="I94" s="142">
        <v>-0.54648602981694694</v>
      </c>
      <c r="J94" s="66">
        <f t="shared" si="10"/>
        <v>0.298646980785089</v>
      </c>
      <c r="K94" s="11">
        <v>11.727422288658724</v>
      </c>
      <c r="L94" s="11">
        <v>-0.53392840619777893</v>
      </c>
      <c r="M94" s="66">
        <f t="shared" si="11"/>
        <v>0.2850795429449004</v>
      </c>
      <c r="O94" s="11">
        <v>65</v>
      </c>
      <c r="P94" s="11">
        <v>12.973123876659775</v>
      </c>
      <c r="Q94" s="11">
        <v>-1.0920448089270813</v>
      </c>
    </row>
    <row r="95" spans="1:17" ht="15.75" x14ac:dyDescent="0.25">
      <c r="A95" s="17">
        <v>7</v>
      </c>
      <c r="B95" s="81">
        <v>12.088557187072535</v>
      </c>
      <c r="C95" s="17">
        <v>91</v>
      </c>
      <c r="D95">
        <f t="shared" si="6"/>
        <v>-0.86602540378443982</v>
      </c>
      <c r="E95">
        <f t="shared" si="7"/>
        <v>-0.49999999999999789</v>
      </c>
      <c r="F95">
        <f t="shared" si="8"/>
        <v>0.50000000000000422</v>
      </c>
      <c r="G95">
        <f t="shared" si="9"/>
        <v>0.86602540378443615</v>
      </c>
      <c r="H95" s="11">
        <v>11.397383832050838</v>
      </c>
      <c r="I95" s="142">
        <v>0.69117335502169652</v>
      </c>
      <c r="J95" s="66">
        <f t="shared" si="10"/>
        <v>0.47772060669194816</v>
      </c>
      <c r="K95" s="11">
        <v>12.107206098965111</v>
      </c>
      <c r="L95" s="11">
        <v>-1.8648911892576336E-2</v>
      </c>
      <c r="M95" s="66">
        <f t="shared" si="11"/>
        <v>3.4778191477707513E-4</v>
      </c>
      <c r="O95" s="11">
        <v>66</v>
      </c>
      <c r="P95" s="11">
        <v>12.618531923539777</v>
      </c>
      <c r="Q95" s="11">
        <v>-2.0737906664934211</v>
      </c>
    </row>
    <row r="96" spans="1:17" ht="15.75" x14ac:dyDescent="0.25">
      <c r="A96" s="17">
        <v>8</v>
      </c>
      <c r="B96" s="81">
        <v>11.202883164324156</v>
      </c>
      <c r="C96" s="17">
        <v>92</v>
      </c>
      <c r="D96">
        <f t="shared" si="6"/>
        <v>-0.50000000000000577</v>
      </c>
      <c r="E96">
        <f t="shared" si="7"/>
        <v>-0.86602540378443538</v>
      </c>
      <c r="F96">
        <f t="shared" si="8"/>
        <v>-0.49999999999998856</v>
      </c>
      <c r="G96">
        <f t="shared" si="9"/>
        <v>0.86602540378444526</v>
      </c>
      <c r="H96" s="11">
        <v>11.148773330163369</v>
      </c>
      <c r="I96" s="142">
        <v>5.4109834160787074E-2</v>
      </c>
      <c r="J96" s="66">
        <f t="shared" si="10"/>
        <v>2.9278741529078799E-3</v>
      </c>
      <c r="K96" s="11">
        <v>11.883047957629321</v>
      </c>
      <c r="L96" s="11">
        <v>-0.68016479330516511</v>
      </c>
      <c r="M96" s="66">
        <f t="shared" si="11"/>
        <v>0.46262414605185798</v>
      </c>
      <c r="O96" s="11">
        <v>67</v>
      </c>
      <c r="P96" s="11">
        <v>12.275935843312725</v>
      </c>
      <c r="Q96" s="11">
        <v>0.110556135697637</v>
      </c>
    </row>
    <row r="97" spans="1:17" ht="15.75" x14ac:dyDescent="0.25">
      <c r="A97" s="17">
        <v>9</v>
      </c>
      <c r="B97" s="81">
        <v>10.954094233971048</v>
      </c>
      <c r="C97" s="17">
        <v>93</v>
      </c>
      <c r="D97">
        <f t="shared" si="6"/>
        <v>-3.6753369445086115E-15</v>
      </c>
      <c r="E97">
        <f t="shared" si="7"/>
        <v>-1</v>
      </c>
      <c r="F97">
        <f t="shared" si="8"/>
        <v>-1</v>
      </c>
      <c r="G97">
        <f t="shared" si="9"/>
        <v>7.350673889017223E-15</v>
      </c>
      <c r="H97" s="11">
        <v>11.050954752245856</v>
      </c>
      <c r="I97" s="142">
        <v>-9.6860518274807461E-2</v>
      </c>
      <c r="J97" s="66">
        <f t="shared" si="10"/>
        <v>9.3819600004643108E-3</v>
      </c>
      <c r="K97" s="11">
        <v>11.087167753804071</v>
      </c>
      <c r="L97" s="11">
        <v>-0.1330735198330224</v>
      </c>
      <c r="M97" s="66">
        <f t="shared" si="11"/>
        <v>1.7708561680749808E-2</v>
      </c>
      <c r="O97" s="11">
        <v>68</v>
      </c>
      <c r="P97" s="11">
        <v>12.02732534142525</v>
      </c>
      <c r="Q97" s="11">
        <v>0.76855878996322069</v>
      </c>
    </row>
    <row r="98" spans="1:17" ht="15.75" x14ac:dyDescent="0.25">
      <c r="A98" s="17">
        <v>10</v>
      </c>
      <c r="B98" s="81">
        <v>10.122937555268571</v>
      </c>
      <c r="C98" s="17">
        <v>94</v>
      </c>
      <c r="D98">
        <f t="shared" si="6"/>
        <v>0.49999999999999939</v>
      </c>
      <c r="E98">
        <f t="shared" si="7"/>
        <v>-0.86602540378443904</v>
      </c>
      <c r="F98">
        <f t="shared" si="8"/>
        <v>-0.50000000000000122</v>
      </c>
      <c r="G98">
        <f t="shared" si="9"/>
        <v>-0.86602540378443793</v>
      </c>
      <c r="H98" s="11">
        <v>11.120329869675803</v>
      </c>
      <c r="I98" s="142">
        <v>-0.99739231440723231</v>
      </c>
      <c r="J98" s="66">
        <f t="shared" si="10"/>
        <v>0.99479142883861538</v>
      </c>
      <c r="K98" s="11">
        <v>10.434162980700567</v>
      </c>
      <c r="L98" s="11">
        <v>-0.31122542543199572</v>
      </c>
      <c r="M98" s="66">
        <f t="shared" si="11"/>
        <v>9.6861265435326721E-2</v>
      </c>
      <c r="O98" s="11">
        <v>69</v>
      </c>
      <c r="P98" s="11">
        <v>11.929506763507741</v>
      </c>
      <c r="Q98" s="11">
        <v>0.97599197023536099</v>
      </c>
    </row>
    <row r="99" spans="1:17" ht="15.75" x14ac:dyDescent="0.25">
      <c r="A99" s="17">
        <v>11</v>
      </c>
      <c r="B99" s="81">
        <v>10.800034151426438</v>
      </c>
      <c r="C99" s="17">
        <v>95</v>
      </c>
      <c r="D99">
        <f t="shared" si="6"/>
        <v>0.86602540378443971</v>
      </c>
      <c r="E99">
        <f t="shared" si="7"/>
        <v>-0.49999999999999811</v>
      </c>
      <c r="F99">
        <f t="shared" si="8"/>
        <v>0.50000000000000377</v>
      </c>
      <c r="G99">
        <f t="shared" si="9"/>
        <v>-0.86602540378443649</v>
      </c>
      <c r="H99" s="11">
        <v>11.328501038182768</v>
      </c>
      <c r="I99" s="142">
        <v>-0.52846688675633047</v>
      </c>
      <c r="J99" s="66">
        <f t="shared" si="10"/>
        <v>0.27927725039792822</v>
      </c>
      <c r="K99" s="11">
        <v>10.618516337390618</v>
      </c>
      <c r="L99" s="11">
        <v>0.18151781403581957</v>
      </c>
      <c r="M99" s="66">
        <f t="shared" si="11"/>
        <v>3.2948716812342377E-2</v>
      </c>
      <c r="O99" s="11">
        <v>70</v>
      </c>
      <c r="P99" s="11">
        <v>11.998881880937688</v>
      </c>
      <c r="Q99" s="11">
        <v>-0.64399535631542193</v>
      </c>
    </row>
    <row r="100" spans="1:17" ht="15.75" x14ac:dyDescent="0.25">
      <c r="A100" s="17">
        <v>12</v>
      </c>
      <c r="B100" s="81">
        <v>10.607665799353748</v>
      </c>
      <c r="C100" s="17">
        <v>96</v>
      </c>
      <c r="D100">
        <f t="shared" si="6"/>
        <v>1</v>
      </c>
      <c r="E100">
        <f t="shared" si="7"/>
        <v>-1.960237527853792E-15</v>
      </c>
      <c r="F100">
        <f t="shared" si="8"/>
        <v>1</v>
      </c>
      <c r="G100">
        <f t="shared" si="9"/>
        <v>-3.920475055707584E-15</v>
      </c>
      <c r="H100" s="11">
        <v>11.609880323697602</v>
      </c>
      <c r="I100" s="142">
        <v>-1.0022145243438541</v>
      </c>
      <c r="J100" s="66">
        <f t="shared" si="10"/>
        <v>1.0044339528057775</v>
      </c>
      <c r="K100" s="11">
        <v>11.599324511313585</v>
      </c>
      <c r="L100" s="11">
        <v>-0.99165871195983613</v>
      </c>
      <c r="M100" s="66">
        <f t="shared" si="11"/>
        <v>0.9833870010058412</v>
      </c>
      <c r="O100" s="11">
        <v>71</v>
      </c>
      <c r="P100" s="11">
        <v>12.207053049444653</v>
      </c>
      <c r="Q100" s="11">
        <v>-1.2763417544277704</v>
      </c>
    </row>
    <row r="101" spans="1:17" ht="15.75" x14ac:dyDescent="0.25">
      <c r="A101" s="17">
        <v>1</v>
      </c>
      <c r="B101" s="81">
        <v>14.226348649185447</v>
      </c>
      <c r="C101" s="17">
        <v>97</v>
      </c>
      <c r="D101">
        <f t="shared" si="6"/>
        <v>0.86602540378444171</v>
      </c>
      <c r="E101">
        <f t="shared" si="7"/>
        <v>0.49999999999999467</v>
      </c>
      <c r="F101">
        <f t="shared" si="8"/>
        <v>0.50000000000001066</v>
      </c>
      <c r="G101">
        <f t="shared" si="9"/>
        <v>0.86602540378443249</v>
      </c>
      <c r="H101" s="11">
        <v>11.8792637363195</v>
      </c>
      <c r="I101" s="142">
        <v>2.347084912865947</v>
      </c>
      <c r="J101" s="66">
        <f t="shared" si="10"/>
        <v>5.5088075882029504</v>
      </c>
      <c r="K101" s="11">
        <v>12.59308962570408</v>
      </c>
      <c r="L101" s="11">
        <v>1.6332590234813669</v>
      </c>
      <c r="M101" s="66">
        <f t="shared" si="11"/>
        <v>2.667535037783308</v>
      </c>
      <c r="O101" s="11">
        <v>72</v>
      </c>
      <c r="P101" s="11">
        <v>12.488432334959487</v>
      </c>
      <c r="Q101" s="11">
        <v>-0.7032749460147194</v>
      </c>
    </row>
    <row r="102" spans="1:17" ht="15.75" x14ac:dyDescent="0.25">
      <c r="A102" s="17">
        <v>2</v>
      </c>
      <c r="B102" s="81">
        <v>12.483617854829257</v>
      </c>
      <c r="C102" s="17">
        <v>98</v>
      </c>
      <c r="D102">
        <f t="shared" si="6"/>
        <v>0.50000000000000278</v>
      </c>
      <c r="E102">
        <f t="shared" si="7"/>
        <v>0.86602540378443704</v>
      </c>
      <c r="F102">
        <f t="shared" si="8"/>
        <v>-0.4999999999999945</v>
      </c>
      <c r="G102">
        <f t="shared" si="9"/>
        <v>0.86602540378444182</v>
      </c>
      <c r="H102" s="11">
        <v>12.054661570601818</v>
      </c>
      <c r="I102" s="142">
        <v>0.42895628422743926</v>
      </c>
      <c r="J102" s="66">
        <f t="shared" si="10"/>
        <v>0.18400349377821165</v>
      </c>
      <c r="K102" s="11">
        <v>12.794673439921301</v>
      </c>
      <c r="L102" s="11">
        <v>-0.31105558509204378</v>
      </c>
      <c r="M102" s="66">
        <f t="shared" si="11"/>
        <v>9.6755577016953698E-2</v>
      </c>
      <c r="O102" s="11">
        <v>73</v>
      </c>
      <c r="P102" s="11">
        <v>12.757815747581386</v>
      </c>
      <c r="Q102" s="11">
        <v>1.1252001965030569</v>
      </c>
    </row>
    <row r="103" spans="1:17" ht="15.75" x14ac:dyDescent="0.25">
      <c r="A103" s="17">
        <v>3</v>
      </c>
      <c r="B103" s="81">
        <v>11.979678598387613</v>
      </c>
      <c r="C103" s="17">
        <v>99</v>
      </c>
      <c r="D103">
        <f t="shared" si="6"/>
        <v>2.4513811119897255E-16</v>
      </c>
      <c r="E103">
        <f t="shared" si="7"/>
        <v>1</v>
      </c>
      <c r="F103">
        <f t="shared" si="8"/>
        <v>-1</v>
      </c>
      <c r="G103">
        <f t="shared" si="9"/>
        <v>4.9027622239794511E-16</v>
      </c>
      <c r="H103" s="11">
        <v>12.07926748091417</v>
      </c>
      <c r="I103" s="142">
        <v>-9.9588882526557398E-2</v>
      </c>
      <c r="J103" s="66">
        <f t="shared" si="10"/>
        <v>9.9179455228884487E-3</v>
      </c>
      <c r="K103" s="11">
        <v>12.122218629943491</v>
      </c>
      <c r="L103" s="11">
        <v>-0.14254003155587824</v>
      </c>
      <c r="M103" s="66">
        <f t="shared" si="11"/>
        <v>2.0317660595950766E-2</v>
      </c>
      <c r="O103" s="11">
        <v>74</v>
      </c>
      <c r="P103" s="11">
        <v>12.933213581863702</v>
      </c>
      <c r="Q103" s="11">
        <v>-8.8431867896451521E-2</v>
      </c>
    </row>
    <row r="104" spans="1:17" ht="15.75" x14ac:dyDescent="0.25">
      <c r="A104" s="17">
        <v>4</v>
      </c>
      <c r="B104" s="81">
        <v>12.138419026702591</v>
      </c>
      <c r="C104" s="17">
        <v>100</v>
      </c>
      <c r="D104">
        <f t="shared" si="6"/>
        <v>-0.50000000000000233</v>
      </c>
      <c r="E104">
        <f t="shared" si="7"/>
        <v>0.86602540378443726</v>
      </c>
      <c r="F104">
        <f t="shared" si="8"/>
        <v>-0.49999999999999534</v>
      </c>
      <c r="G104">
        <f t="shared" si="9"/>
        <v>-0.86602540378444137</v>
      </c>
      <c r="H104" s="11">
        <v>11.936679695879068</v>
      </c>
      <c r="I104" s="142">
        <v>0.20173933082352313</v>
      </c>
      <c r="J104" s="66">
        <f t="shared" si="10"/>
        <v>4.069875760112291E-2</v>
      </c>
      <c r="K104" s="11">
        <v>11.257250954374944</v>
      </c>
      <c r="L104" s="11">
        <v>0.88116807232764671</v>
      </c>
      <c r="M104" s="66">
        <f t="shared" si="11"/>
        <v>0.77645717168962081</v>
      </c>
      <c r="O104" s="11">
        <v>75</v>
      </c>
      <c r="P104" s="11">
        <v>12.957819492176057</v>
      </c>
      <c r="Q104" s="11">
        <v>-1.0156606440380145</v>
      </c>
    </row>
    <row r="105" spans="1:17" ht="15.75" x14ac:dyDescent="0.25">
      <c r="A105" s="17">
        <v>5</v>
      </c>
      <c r="B105" s="81">
        <v>11.654635737077085</v>
      </c>
      <c r="C105" s="17">
        <v>101</v>
      </c>
      <c r="D105">
        <f t="shared" si="6"/>
        <v>-0.86602540378443793</v>
      </c>
      <c r="E105">
        <f t="shared" si="7"/>
        <v>0.50000000000000122</v>
      </c>
      <c r="F105">
        <f t="shared" si="8"/>
        <v>0.49999999999999745</v>
      </c>
      <c r="G105">
        <f t="shared" si="9"/>
        <v>-0.86602540378444015</v>
      </c>
      <c r="H105" s="11">
        <v>11.655295859766948</v>
      </c>
      <c r="I105" s="142">
        <v>-6.6012268986348488E-4</v>
      </c>
      <c r="J105" s="66">
        <f t="shared" si="10"/>
        <v>4.3576196567260262E-7</v>
      </c>
      <c r="K105" s="11">
        <v>10.951048400828327</v>
      </c>
      <c r="L105" s="11">
        <v>0.70358733624875747</v>
      </c>
      <c r="M105" s="66">
        <f t="shared" si="11"/>
        <v>0.4950351397296221</v>
      </c>
      <c r="O105" s="11">
        <v>76</v>
      </c>
      <c r="P105" s="11">
        <v>12.815231707140954</v>
      </c>
      <c r="Q105" s="11">
        <v>-1.9218284754182733</v>
      </c>
    </row>
    <row r="106" spans="1:17" ht="15.75" x14ac:dyDescent="0.25">
      <c r="A106" s="17">
        <v>6</v>
      </c>
      <c r="B106" s="81">
        <v>11.352128956274656</v>
      </c>
      <c r="C106" s="17">
        <v>102</v>
      </c>
      <c r="D106">
        <f t="shared" si="6"/>
        <v>-1</v>
      </c>
      <c r="E106">
        <f t="shared" si="7"/>
        <v>5.6354660521451549E-15</v>
      </c>
      <c r="F106">
        <f t="shared" si="8"/>
        <v>1</v>
      </c>
      <c r="G106">
        <f t="shared" si="9"/>
        <v>-1.127093210429031E-14</v>
      </c>
      <c r="H106" s="11">
        <v>11.300703906646955</v>
      </c>
      <c r="I106" s="142">
        <v>5.1425049627701114E-2</v>
      </c>
      <c r="J106" s="66">
        <f t="shared" si="10"/>
        <v>2.6445357292115223E-3</v>
      </c>
      <c r="K106" s="11">
        <v>11.294151716733241</v>
      </c>
      <c r="L106" s="11">
        <v>5.7977239541415315E-2</v>
      </c>
      <c r="M106" s="66">
        <f t="shared" si="11"/>
        <v>3.3613603048426514E-3</v>
      </c>
      <c r="O106" s="11">
        <v>77</v>
      </c>
      <c r="P106" s="11">
        <v>12.533847871028833</v>
      </c>
      <c r="Q106" s="11">
        <v>-1.0112056538678704</v>
      </c>
    </row>
    <row r="107" spans="1:17" ht="15.75" x14ac:dyDescent="0.25">
      <c r="A107" s="17">
        <v>7</v>
      </c>
      <c r="B107" s="81">
        <v>12.640940671043557</v>
      </c>
      <c r="C107" s="17">
        <v>103</v>
      </c>
      <c r="D107">
        <f t="shared" si="6"/>
        <v>-0.86602540378444004</v>
      </c>
      <c r="E107">
        <f t="shared" si="7"/>
        <v>-0.49999999999999767</v>
      </c>
      <c r="F107">
        <f t="shared" si="8"/>
        <v>0.50000000000000466</v>
      </c>
      <c r="G107">
        <f t="shared" si="9"/>
        <v>0.86602540378443593</v>
      </c>
      <c r="H107" s="11">
        <v>10.958107826419898</v>
      </c>
      <c r="I107" s="142">
        <v>1.6828328446236593</v>
      </c>
      <c r="J107" s="66">
        <f t="shared" si="10"/>
        <v>2.831926382944157</v>
      </c>
      <c r="K107" s="11">
        <v>11.673935527039635</v>
      </c>
      <c r="L107" s="11">
        <v>0.96700514400392201</v>
      </c>
      <c r="M107" s="66">
        <f t="shared" si="11"/>
        <v>0.93509894853004594</v>
      </c>
      <c r="O107" s="11">
        <v>78</v>
      </c>
      <c r="P107" s="11">
        <v>12.17925591790884</v>
      </c>
      <c r="Q107" s="11">
        <v>-1.0170985001441259</v>
      </c>
    </row>
    <row r="108" spans="1:17" ht="15.75" x14ac:dyDescent="0.25">
      <c r="A108" s="17">
        <v>8</v>
      </c>
      <c r="B108" s="81">
        <v>11.734088625882357</v>
      </c>
      <c r="C108" s="17">
        <v>104</v>
      </c>
      <c r="D108">
        <f t="shared" si="6"/>
        <v>-0.49999999999999978</v>
      </c>
      <c r="E108">
        <f t="shared" si="7"/>
        <v>-0.86602540378443882</v>
      </c>
      <c r="F108">
        <f t="shared" si="8"/>
        <v>-0.50000000000000044</v>
      </c>
      <c r="G108">
        <f t="shared" si="9"/>
        <v>0.86602540378443837</v>
      </c>
      <c r="H108" s="11">
        <v>10.709497324532425</v>
      </c>
      <c r="I108" s="142">
        <v>1.0245913013499326</v>
      </c>
      <c r="J108" s="66">
        <f t="shared" si="10"/>
        <v>1.0497873348019484</v>
      </c>
      <c r="K108" s="11">
        <v>11.449777385703836</v>
      </c>
      <c r="L108" s="11">
        <v>0.28431124017852127</v>
      </c>
      <c r="M108" s="66">
        <f t="shared" si="11"/>
        <v>8.0832881291848804E-2</v>
      </c>
      <c r="O108" s="11">
        <v>79</v>
      </c>
      <c r="P108" s="11">
        <v>11.836659837681781</v>
      </c>
      <c r="Q108" s="11">
        <v>-0.67985474366927789</v>
      </c>
    </row>
    <row r="109" spans="1:17" ht="15.75" x14ac:dyDescent="0.25">
      <c r="A109" s="17">
        <v>9</v>
      </c>
      <c r="B109" s="81">
        <v>12.162652961684193</v>
      </c>
      <c r="C109" s="17">
        <v>105</v>
      </c>
      <c r="D109">
        <f t="shared" si="6"/>
        <v>3.1850607221106664E-15</v>
      </c>
      <c r="E109">
        <f t="shared" si="7"/>
        <v>-1</v>
      </c>
      <c r="F109">
        <f t="shared" si="8"/>
        <v>-1</v>
      </c>
      <c r="G109">
        <f t="shared" si="9"/>
        <v>-6.3701214442213328E-15</v>
      </c>
      <c r="H109" s="11">
        <v>10.611678746614913</v>
      </c>
      <c r="I109" s="142">
        <v>1.5509742150692798</v>
      </c>
      <c r="J109" s="66">
        <f t="shared" si="10"/>
        <v>2.4055210158097684</v>
      </c>
      <c r="K109" s="11">
        <v>10.653897181878584</v>
      </c>
      <c r="L109" s="11">
        <v>1.5087557798056093</v>
      </c>
      <c r="M109" s="66">
        <f t="shared" si="11"/>
        <v>2.276344003096832</v>
      </c>
      <c r="O109" s="11">
        <v>80</v>
      </c>
      <c r="P109" s="11">
        <v>11.58804933579431</v>
      </c>
      <c r="Q109" s="11">
        <v>-0.8654915395418481</v>
      </c>
    </row>
    <row r="110" spans="1:17" ht="15.75" x14ac:dyDescent="0.25">
      <c r="A110" s="17">
        <v>10</v>
      </c>
      <c r="B110" s="81">
        <v>11.491771946383784</v>
      </c>
      <c r="C110" s="17">
        <v>106</v>
      </c>
      <c r="D110">
        <f t="shared" si="6"/>
        <v>0.49999999999999917</v>
      </c>
      <c r="E110">
        <f t="shared" si="7"/>
        <v>-0.86602540378443915</v>
      </c>
      <c r="F110">
        <f t="shared" si="8"/>
        <v>-0.50000000000000167</v>
      </c>
      <c r="G110">
        <f t="shared" si="9"/>
        <v>-0.86602540378443771</v>
      </c>
      <c r="H110" s="11">
        <v>10.681053864044859</v>
      </c>
      <c r="I110" s="142">
        <v>0.81071808233892462</v>
      </c>
      <c r="J110" s="66">
        <f t="shared" si="10"/>
        <v>0.65726380903130333</v>
      </c>
      <c r="K110" s="11">
        <v>10.000892408775091</v>
      </c>
      <c r="L110" s="11">
        <v>1.4908795376086932</v>
      </c>
      <c r="M110" s="66">
        <f t="shared" si="11"/>
        <v>2.2227217956603109</v>
      </c>
      <c r="O110" s="11">
        <v>81</v>
      </c>
      <c r="P110" s="11">
        <v>11.490230757876798</v>
      </c>
      <c r="Q110" s="11">
        <v>-0.66692637656618103</v>
      </c>
    </row>
    <row r="111" spans="1:17" ht="15.75" x14ac:dyDescent="0.25">
      <c r="A111" s="17">
        <v>11</v>
      </c>
      <c r="B111" s="81">
        <v>11.058923014793178</v>
      </c>
      <c r="C111" s="17">
        <v>107</v>
      </c>
      <c r="D111">
        <f t="shared" si="6"/>
        <v>0.86602540378443604</v>
      </c>
      <c r="E111">
        <f t="shared" si="7"/>
        <v>-0.50000000000000444</v>
      </c>
      <c r="F111">
        <f t="shared" si="8"/>
        <v>0.49999999999999106</v>
      </c>
      <c r="G111">
        <f t="shared" si="9"/>
        <v>-0.86602540378444381</v>
      </c>
      <c r="H111" s="11">
        <v>10.889225032551822</v>
      </c>
      <c r="I111" s="142">
        <v>0.16969798224135602</v>
      </c>
      <c r="J111" s="66">
        <f t="shared" si="10"/>
        <v>2.8797405176787583E-2</v>
      </c>
      <c r="K111" s="11">
        <v>10.185245765465131</v>
      </c>
      <c r="L111" s="11">
        <v>0.87367724932804691</v>
      </c>
      <c r="M111" s="66">
        <f t="shared" si="11"/>
        <v>0.76331193599342229</v>
      </c>
      <c r="O111" s="11">
        <v>82</v>
      </c>
      <c r="P111" s="11">
        <v>11.55960587530674</v>
      </c>
      <c r="Q111" s="11">
        <v>-1.4954014880061131</v>
      </c>
    </row>
    <row r="112" spans="1:17" ht="15.75" x14ac:dyDescent="0.25">
      <c r="A112" s="17">
        <v>12</v>
      </c>
      <c r="B112" s="81">
        <v>11.302422025524622</v>
      </c>
      <c r="C112" s="17">
        <v>108</v>
      </c>
      <c r="D112">
        <f t="shared" si="6"/>
        <v>1</v>
      </c>
      <c r="E112">
        <f t="shared" si="7"/>
        <v>-2.205267218835516E-15</v>
      </c>
      <c r="F112">
        <f t="shared" si="8"/>
        <v>1</v>
      </c>
      <c r="G112">
        <f t="shared" si="9"/>
        <v>-4.410534437671032E-15</v>
      </c>
      <c r="H112" s="11">
        <v>11.17060431806666</v>
      </c>
      <c r="I112" s="142">
        <v>0.13181770745796229</v>
      </c>
      <c r="J112" s="66">
        <f t="shared" si="10"/>
        <v>1.7375907999472927E-2</v>
      </c>
      <c r="K112" s="11">
        <v>11.166053939388108</v>
      </c>
      <c r="L112" s="11">
        <v>0.13636808613651397</v>
      </c>
      <c r="M112" s="66">
        <f t="shared" si="11"/>
        <v>1.8596254916535694E-2</v>
      </c>
      <c r="O112" s="11">
        <v>83</v>
      </c>
      <c r="P112" s="11">
        <v>11.767777043813711</v>
      </c>
      <c r="Q112" s="11">
        <v>-2.362123040519597</v>
      </c>
    </row>
    <row r="113" spans="1:17" ht="15.75" x14ac:dyDescent="0.25">
      <c r="A113" s="17">
        <v>1</v>
      </c>
      <c r="B113" s="81">
        <v>14.612465221141957</v>
      </c>
      <c r="C113" s="17">
        <v>109</v>
      </c>
      <c r="D113">
        <f t="shared" si="6"/>
        <v>0.86602540378444182</v>
      </c>
      <c r="E113">
        <f t="shared" si="7"/>
        <v>0.4999999999999945</v>
      </c>
      <c r="F113">
        <f t="shared" si="8"/>
        <v>0.50000000000001099</v>
      </c>
      <c r="G113">
        <f t="shared" si="9"/>
        <v>0.86602540378443227</v>
      </c>
      <c r="H113" s="11">
        <v>11.439987730688557</v>
      </c>
      <c r="I113" s="142">
        <v>3.1724774904533994</v>
      </c>
      <c r="J113" s="66">
        <f t="shared" si="10"/>
        <v>10.0646134274335</v>
      </c>
      <c r="K113" s="11">
        <v>12.159819053778602</v>
      </c>
      <c r="L113" s="11">
        <v>2.4526461673633548</v>
      </c>
      <c r="M113" s="66">
        <f t="shared" si="11"/>
        <v>6.0154732222821536</v>
      </c>
      <c r="O113" s="11">
        <v>84</v>
      </c>
      <c r="P113" s="11">
        <v>12.049156329328547</v>
      </c>
      <c r="Q113" s="11">
        <v>-2.1589183904294398</v>
      </c>
    </row>
    <row r="114" spans="1:17" ht="15.75" x14ac:dyDescent="0.25">
      <c r="A114" s="17">
        <v>2</v>
      </c>
      <c r="B114" s="81">
        <v>12.56237654515267</v>
      </c>
      <c r="C114" s="17">
        <v>110</v>
      </c>
      <c r="D114">
        <f t="shared" si="6"/>
        <v>0.49999999999999684</v>
      </c>
      <c r="E114">
        <f t="shared" si="7"/>
        <v>0.86602540378444048</v>
      </c>
      <c r="F114">
        <f t="shared" si="8"/>
        <v>-0.50000000000000633</v>
      </c>
      <c r="G114">
        <f t="shared" si="9"/>
        <v>0.86602540378443493</v>
      </c>
      <c r="H114" s="11">
        <v>11.615385564970877</v>
      </c>
      <c r="I114" s="142">
        <v>0.94699098018179306</v>
      </c>
      <c r="J114" s="66">
        <f t="shared" si="10"/>
        <v>0.89679191654567314</v>
      </c>
      <c r="K114" s="11">
        <v>12.361402867995819</v>
      </c>
      <c r="L114" s="11">
        <v>0.20097367715685088</v>
      </c>
      <c r="M114" s="66">
        <f t="shared" si="11"/>
        <v>4.039041890994613E-2</v>
      </c>
      <c r="O114" s="11">
        <v>85</v>
      </c>
      <c r="P114" s="11">
        <v>12.318539741950447</v>
      </c>
      <c r="Q114" s="11">
        <v>0.7914737406647987</v>
      </c>
    </row>
    <row r="115" spans="1:17" ht="15.75" x14ac:dyDescent="0.25">
      <c r="A115" s="17">
        <v>3</v>
      </c>
      <c r="B115" s="81">
        <v>11.809021671430802</v>
      </c>
      <c r="C115" s="17">
        <v>111</v>
      </c>
      <c r="D115">
        <f t="shared" si="6"/>
        <v>4.9016780218069655E-16</v>
      </c>
      <c r="E115">
        <f t="shared" si="7"/>
        <v>1</v>
      </c>
      <c r="F115">
        <f t="shared" si="8"/>
        <v>-1</v>
      </c>
      <c r="G115">
        <f t="shared" si="9"/>
        <v>9.8033560436139311E-16</v>
      </c>
      <c r="H115" s="11">
        <v>11.63999147528323</v>
      </c>
      <c r="I115" s="142">
        <v>0.1690301961475722</v>
      </c>
      <c r="J115" s="66">
        <f t="shared" si="10"/>
        <v>2.8571207209686731E-2</v>
      </c>
      <c r="K115" s="11">
        <v>11.688948058018015</v>
      </c>
      <c r="L115" s="11">
        <v>0.12007361341278688</v>
      </c>
      <c r="M115" s="66">
        <f t="shared" si="11"/>
        <v>1.4417672638003394E-2</v>
      </c>
      <c r="O115" s="11">
        <v>86</v>
      </c>
      <c r="P115" s="11">
        <v>12.49393757623276</v>
      </c>
      <c r="Q115" s="11">
        <v>-0.49627787451465188</v>
      </c>
    </row>
    <row r="116" spans="1:17" ht="15.75" x14ac:dyDescent="0.25">
      <c r="A116" s="17">
        <v>4</v>
      </c>
      <c r="B116" s="81">
        <v>12.220088531182702</v>
      </c>
      <c r="C116" s="17">
        <v>112</v>
      </c>
      <c r="D116">
        <f t="shared" si="6"/>
        <v>-0.49999999999999595</v>
      </c>
      <c r="E116">
        <f t="shared" si="7"/>
        <v>0.86602540378444093</v>
      </c>
      <c r="F116">
        <f t="shared" si="8"/>
        <v>-0.5000000000000081</v>
      </c>
      <c r="G116">
        <f t="shared" si="9"/>
        <v>-0.86602540378443404</v>
      </c>
      <c r="H116" s="11">
        <v>11.497403690248129</v>
      </c>
      <c r="I116" s="142">
        <v>0.72268484093457275</v>
      </c>
      <c r="J116" s="66">
        <f t="shared" si="10"/>
        <v>0.52227337931662876</v>
      </c>
      <c r="K116" s="11">
        <v>10.823980382449474</v>
      </c>
      <c r="L116" s="11">
        <v>1.3961081487332283</v>
      </c>
      <c r="M116" s="66">
        <f t="shared" si="11"/>
        <v>1.9491179629593218</v>
      </c>
      <c r="O116" s="11">
        <v>87</v>
      </c>
      <c r="P116" s="11">
        <v>12.518543486545115</v>
      </c>
      <c r="Q116" s="11">
        <v>-1.2921023511804588</v>
      </c>
    </row>
    <row r="117" spans="1:17" ht="15.75" x14ac:dyDescent="0.25">
      <c r="A117" s="17">
        <v>5</v>
      </c>
      <c r="B117" s="81">
        <v>12.060768419018137</v>
      </c>
      <c r="C117" s="17">
        <v>113</v>
      </c>
      <c r="D117">
        <f t="shared" si="6"/>
        <v>-0.86602540378443782</v>
      </c>
      <c r="E117">
        <f t="shared" si="7"/>
        <v>0.50000000000000144</v>
      </c>
      <c r="F117">
        <f t="shared" si="8"/>
        <v>0.499999999999997</v>
      </c>
      <c r="G117">
        <f t="shared" si="9"/>
        <v>-0.86602540378444037</v>
      </c>
      <c r="H117" s="11">
        <v>11.216019854136004</v>
      </c>
      <c r="I117" s="142">
        <v>0.84474856488213312</v>
      </c>
      <c r="J117" s="66">
        <f t="shared" si="10"/>
        <v>0.71360013787042342</v>
      </c>
      <c r="K117" s="11">
        <v>10.517777828902849</v>
      </c>
      <c r="L117" s="11">
        <v>1.5429905901152878</v>
      </c>
      <c r="M117" s="66">
        <f t="shared" si="11"/>
        <v>2.3808199611843244</v>
      </c>
      <c r="O117" s="11">
        <v>88</v>
      </c>
      <c r="P117" s="11">
        <v>12.375955701510012</v>
      </c>
      <c r="Q117" s="11">
        <v>-1.2430358927515588</v>
      </c>
    </row>
    <row r="118" spans="1:17" ht="15.75" x14ac:dyDescent="0.25">
      <c r="A118" s="17">
        <v>6</v>
      </c>
      <c r="B118" s="81">
        <v>11.629879668862763</v>
      </c>
      <c r="C118" s="17">
        <v>114</v>
      </c>
      <c r="D118">
        <f t="shared" si="6"/>
        <v>-1</v>
      </c>
      <c r="E118">
        <f t="shared" si="7"/>
        <v>5.8804957431268789E-15</v>
      </c>
      <c r="F118">
        <f t="shared" si="8"/>
        <v>1</v>
      </c>
      <c r="G118">
        <f t="shared" si="9"/>
        <v>-1.1760991486253758E-14</v>
      </c>
      <c r="H118" s="11">
        <v>10.861427901016013</v>
      </c>
      <c r="I118" s="142">
        <v>0.7684517678467504</v>
      </c>
      <c r="J118" s="66">
        <f t="shared" si="10"/>
        <v>0.590518119506796</v>
      </c>
      <c r="K118" s="11">
        <v>10.860881144807765</v>
      </c>
      <c r="L118" s="11">
        <v>0.76899852405499836</v>
      </c>
      <c r="M118" s="66">
        <f t="shared" si="11"/>
        <v>0.59135872999876593</v>
      </c>
      <c r="O118" s="11">
        <v>89</v>
      </c>
      <c r="P118" s="11">
        <v>12.094571865397889</v>
      </c>
      <c r="Q118" s="11">
        <v>-1.2636652213548452</v>
      </c>
    </row>
    <row r="119" spans="1:17" ht="15.75" x14ac:dyDescent="0.25">
      <c r="A119" s="17">
        <v>7</v>
      </c>
      <c r="B119" s="81">
        <v>12.64604252216597</v>
      </c>
      <c r="C119" s="17">
        <v>115</v>
      </c>
      <c r="D119">
        <f t="shared" si="6"/>
        <v>-0.8660254037844366</v>
      </c>
      <c r="E119">
        <f t="shared" si="7"/>
        <v>-0.50000000000000355</v>
      </c>
      <c r="F119">
        <f t="shared" si="8"/>
        <v>0.49999999999999278</v>
      </c>
      <c r="G119">
        <f t="shared" si="9"/>
        <v>0.86602540378444282</v>
      </c>
      <c r="H119" s="11">
        <v>10.51883182078895</v>
      </c>
      <c r="I119" s="142">
        <v>2.1272107013770203</v>
      </c>
      <c r="J119" s="66">
        <f t="shared" si="10"/>
        <v>4.5250253680529147</v>
      </c>
      <c r="K119" s="11">
        <v>11.240664955114159</v>
      </c>
      <c r="L119" s="11">
        <v>1.4053775670518114</v>
      </c>
      <c r="M119" s="66">
        <f t="shared" si="11"/>
        <v>1.9750861059724687</v>
      </c>
      <c r="O119" s="11">
        <v>90</v>
      </c>
      <c r="P119" s="11">
        <v>11.739979912277892</v>
      </c>
      <c r="Q119" s="11">
        <v>-0.54648602981694694</v>
      </c>
    </row>
    <row r="120" spans="1:17" ht="15.75" x14ac:dyDescent="0.25">
      <c r="A120" s="17">
        <v>8</v>
      </c>
      <c r="B120" s="81">
        <v>11.150500767687399</v>
      </c>
      <c r="C120" s="17">
        <v>116</v>
      </c>
      <c r="D120">
        <f t="shared" si="6"/>
        <v>-0.5</v>
      </c>
      <c r="E120">
        <f t="shared" si="7"/>
        <v>-0.8660254037844386</v>
      </c>
      <c r="F120">
        <f t="shared" si="8"/>
        <v>-0.5</v>
      </c>
      <c r="G120">
        <f t="shared" si="9"/>
        <v>0.8660254037844386</v>
      </c>
      <c r="H120" s="11">
        <v>10.270221318901481</v>
      </c>
      <c r="I120" s="142">
        <v>0.88027944878591846</v>
      </c>
      <c r="J120" s="66">
        <f t="shared" si="10"/>
        <v>0.77489190795484042</v>
      </c>
      <c r="K120" s="11">
        <v>11.01650681377836</v>
      </c>
      <c r="L120" s="11">
        <v>0.13399395390903912</v>
      </c>
      <c r="M120" s="66">
        <f t="shared" si="11"/>
        <v>1.79543796841777E-2</v>
      </c>
      <c r="O120" s="11">
        <v>91</v>
      </c>
      <c r="P120" s="11">
        <v>11.397383832050838</v>
      </c>
      <c r="Q120" s="11">
        <v>0.69117335502169652</v>
      </c>
    </row>
    <row r="121" spans="1:17" ht="15.75" x14ac:dyDescent="0.25">
      <c r="A121" s="17">
        <v>9</v>
      </c>
      <c r="B121" s="81">
        <v>10.585833922298328</v>
      </c>
      <c r="C121" s="17">
        <v>117</v>
      </c>
      <c r="D121">
        <f t="shared" si="6"/>
        <v>-4.1653963264720595E-15</v>
      </c>
      <c r="E121">
        <f t="shared" si="7"/>
        <v>-1</v>
      </c>
      <c r="F121">
        <f t="shared" si="8"/>
        <v>-1</v>
      </c>
      <c r="G121">
        <f t="shared" si="9"/>
        <v>8.330792652944119E-15</v>
      </c>
      <c r="H121" s="11">
        <v>10.172402740983971</v>
      </c>
      <c r="I121" s="142">
        <v>0.41343118131435652</v>
      </c>
      <c r="J121" s="66">
        <f t="shared" si="10"/>
        <v>0.17092534168298434</v>
      </c>
      <c r="K121" s="11">
        <v>10.22062660995312</v>
      </c>
      <c r="L121" s="11">
        <v>0.36520731234520731</v>
      </c>
      <c r="M121" s="66">
        <f t="shared" si="11"/>
        <v>0.13337638099040983</v>
      </c>
      <c r="O121" s="11">
        <v>92</v>
      </c>
      <c r="P121" s="11">
        <v>11.148773330163369</v>
      </c>
      <c r="Q121" s="11">
        <v>5.4109834160787074E-2</v>
      </c>
    </row>
    <row r="122" spans="1:17" ht="15.75" x14ac:dyDescent="0.25">
      <c r="A122" s="17">
        <v>10</v>
      </c>
      <c r="B122" s="81">
        <v>10.162409644876488</v>
      </c>
      <c r="C122" s="17">
        <v>118</v>
      </c>
      <c r="D122">
        <f t="shared" si="6"/>
        <v>0.49999999999999895</v>
      </c>
      <c r="E122">
        <f t="shared" si="7"/>
        <v>-0.86602540378443926</v>
      </c>
      <c r="F122">
        <f t="shared" si="8"/>
        <v>-0.50000000000000211</v>
      </c>
      <c r="G122">
        <f t="shared" si="9"/>
        <v>-0.86602540378443738</v>
      </c>
      <c r="H122" s="11">
        <v>10.241777858413917</v>
      </c>
      <c r="I122" s="142">
        <v>-7.9368213537428289E-2</v>
      </c>
      <c r="J122" s="66">
        <f t="shared" si="10"/>
        <v>6.2993133201228154E-3</v>
      </c>
      <c r="K122" s="11">
        <v>9.5676218368496126</v>
      </c>
      <c r="L122" s="11">
        <v>0.59478780802687581</v>
      </c>
      <c r="M122" s="66">
        <f t="shared" si="11"/>
        <v>0.3537725365774157</v>
      </c>
      <c r="O122" s="11">
        <v>93</v>
      </c>
      <c r="P122" s="11">
        <v>11.050954752245856</v>
      </c>
      <c r="Q122" s="11">
        <v>-9.6860518274807461E-2</v>
      </c>
    </row>
    <row r="123" spans="1:17" ht="15.75" x14ac:dyDescent="0.25">
      <c r="A123" s="17">
        <v>11</v>
      </c>
      <c r="B123" s="81">
        <v>10.769780305857049</v>
      </c>
      <c r="C123" s="17">
        <v>119</v>
      </c>
      <c r="D123">
        <f t="shared" si="6"/>
        <v>0.86602540378443593</v>
      </c>
      <c r="E123">
        <f t="shared" si="7"/>
        <v>-0.50000000000000466</v>
      </c>
      <c r="F123">
        <f t="shared" si="8"/>
        <v>0.49999999999999067</v>
      </c>
      <c r="G123">
        <f t="shared" si="9"/>
        <v>-0.86602540378444404</v>
      </c>
      <c r="H123" s="11">
        <v>10.44994902692088</v>
      </c>
      <c r="I123" s="142">
        <v>0.31983127893616903</v>
      </c>
      <c r="J123" s="66">
        <f t="shared" si="10"/>
        <v>0.10229204698594556</v>
      </c>
      <c r="K123" s="11">
        <v>9.7519751935396553</v>
      </c>
      <c r="L123" s="11">
        <v>1.0178051123173937</v>
      </c>
      <c r="M123" s="66">
        <f t="shared" si="11"/>
        <v>1.0359272466594223</v>
      </c>
      <c r="O123" s="11">
        <v>94</v>
      </c>
      <c r="P123" s="11">
        <v>11.120329869675803</v>
      </c>
      <c r="Q123" s="11">
        <v>-0.99739231440723231</v>
      </c>
    </row>
    <row r="124" spans="1:17" ht="15.75" x14ac:dyDescent="0.25">
      <c r="A124" s="17">
        <v>12</v>
      </c>
      <c r="B124" s="81">
        <v>11.094937928967912</v>
      </c>
      <c r="C124" s="17">
        <v>120</v>
      </c>
      <c r="D124">
        <f t="shared" si="6"/>
        <v>1</v>
      </c>
      <c r="E124">
        <f t="shared" si="7"/>
        <v>-9.5557242674182419E-15</v>
      </c>
      <c r="F124">
        <f t="shared" si="8"/>
        <v>1</v>
      </c>
      <c r="G124">
        <f t="shared" si="9"/>
        <v>-1.9111448534836484E-14</v>
      </c>
      <c r="H124" s="11">
        <v>10.731328312435714</v>
      </c>
      <c r="I124" s="142">
        <v>0.36360961653219803</v>
      </c>
      <c r="J124" s="66">
        <f t="shared" si="10"/>
        <v>0.13221195323469209</v>
      </c>
      <c r="K124" s="11">
        <v>10.732783367462616</v>
      </c>
      <c r="L124" s="11">
        <v>0.3621545615052959</v>
      </c>
      <c r="M124" s="66">
        <f t="shared" si="11"/>
        <v>0.13115592641909316</v>
      </c>
      <c r="O124" s="11">
        <v>95</v>
      </c>
      <c r="P124" s="11">
        <v>11.328501038182768</v>
      </c>
      <c r="Q124" s="11">
        <v>-0.52846688675633047</v>
      </c>
    </row>
    <row r="125" spans="1:17" ht="15.75" x14ac:dyDescent="0.25">
      <c r="A125" s="74">
        <v>1</v>
      </c>
      <c r="B125" s="168">
        <v>13.547200755569747</v>
      </c>
      <c r="C125" s="74">
        <v>121</v>
      </c>
      <c r="D125" s="156">
        <f t="shared" si="6"/>
        <v>0.86602540378443837</v>
      </c>
      <c r="E125" s="156">
        <f t="shared" si="7"/>
        <v>0.50000000000000044</v>
      </c>
      <c r="F125" s="156">
        <f t="shared" si="8"/>
        <v>0.49999999999999917</v>
      </c>
      <c r="G125" s="156">
        <f t="shared" si="9"/>
        <v>0.86602540378443915</v>
      </c>
      <c r="H125" s="141">
        <v>11.000711725057618</v>
      </c>
      <c r="I125" s="169">
        <v>2.546489030512129</v>
      </c>
      <c r="J125" s="170">
        <f t="shared" si="10"/>
        <v>6.4846063825186029</v>
      </c>
      <c r="K125" s="141">
        <v>11.726548481853134</v>
      </c>
      <c r="L125" s="141">
        <v>1.8206522737166129</v>
      </c>
      <c r="M125" s="170">
        <f t="shared" si="11"/>
        <v>3.3147747017894722</v>
      </c>
      <c r="O125" s="11">
        <v>96</v>
      </c>
      <c r="P125" s="11">
        <v>11.609880323697602</v>
      </c>
      <c r="Q125" s="11">
        <v>-1.0022145243438541</v>
      </c>
    </row>
    <row r="126" spans="1:17" ht="15.75" x14ac:dyDescent="0.25">
      <c r="A126" s="74">
        <v>2</v>
      </c>
      <c r="B126" s="168">
        <v>12.819129892398925</v>
      </c>
      <c r="C126" s="74">
        <v>122</v>
      </c>
      <c r="D126" s="156">
        <f t="shared" si="6"/>
        <v>0.50000000000000322</v>
      </c>
      <c r="E126" s="156">
        <f t="shared" si="7"/>
        <v>0.86602540378443682</v>
      </c>
      <c r="F126" s="156">
        <f t="shared" si="8"/>
        <v>-0.49999999999999362</v>
      </c>
      <c r="G126" s="156">
        <f t="shared" si="9"/>
        <v>0.86602540378444237</v>
      </c>
      <c r="H126" s="141">
        <v>11.176109559339933</v>
      </c>
      <c r="I126" s="169">
        <v>1.6430203330589919</v>
      </c>
      <c r="J126" s="170">
        <f t="shared" si="10"/>
        <v>2.6995158148452805</v>
      </c>
      <c r="K126" s="141">
        <v>11.928132296070347</v>
      </c>
      <c r="L126" s="141">
        <v>0.89099759632857811</v>
      </c>
      <c r="M126" s="170">
        <f t="shared" si="11"/>
        <v>0.79387671666330384</v>
      </c>
      <c r="O126" s="11">
        <v>97</v>
      </c>
      <c r="P126" s="11">
        <v>11.8792637363195</v>
      </c>
      <c r="Q126" s="11">
        <v>2.347084912865947</v>
      </c>
    </row>
    <row r="127" spans="1:17" ht="15.75" x14ac:dyDescent="0.25">
      <c r="A127" s="74">
        <v>3</v>
      </c>
      <c r="B127" s="168">
        <v>10.838096868358898</v>
      </c>
      <c r="C127" s="74">
        <v>123</v>
      </c>
      <c r="D127" s="156">
        <f t="shared" si="6"/>
        <v>7.8406248507634224E-15</v>
      </c>
      <c r="E127" s="156">
        <f t="shared" si="7"/>
        <v>1</v>
      </c>
      <c r="F127" s="156">
        <f t="shared" si="8"/>
        <v>-1</v>
      </c>
      <c r="G127" s="156">
        <f t="shared" si="9"/>
        <v>1.5681249701526845E-14</v>
      </c>
      <c r="H127" s="141">
        <v>11.200715469652286</v>
      </c>
      <c r="I127" s="169">
        <v>-0.36261860129338785</v>
      </c>
      <c r="J127" s="170">
        <f t="shared" si="10"/>
        <v>0.13149225000397299</v>
      </c>
      <c r="K127" s="141">
        <v>11.255677486092551</v>
      </c>
      <c r="L127" s="141">
        <v>-0.41758061773365363</v>
      </c>
      <c r="M127" s="170">
        <f t="shared" si="11"/>
        <v>0.17437357230681977</v>
      </c>
      <c r="O127" s="11">
        <v>98</v>
      </c>
      <c r="P127" s="11">
        <v>12.054661570601818</v>
      </c>
      <c r="Q127" s="11">
        <v>0.42895628422743926</v>
      </c>
    </row>
    <row r="128" spans="1:17" ht="15.75" x14ac:dyDescent="0.25">
      <c r="A128" s="74">
        <v>4</v>
      </c>
      <c r="B128" s="168">
        <v>11.200746162951964</v>
      </c>
      <c r="C128" s="74">
        <v>124</v>
      </c>
      <c r="D128" s="156">
        <f t="shared" si="6"/>
        <v>-0.49999999999999578</v>
      </c>
      <c r="E128" s="156">
        <f t="shared" si="7"/>
        <v>0.86602540378444115</v>
      </c>
      <c r="F128" s="156">
        <f t="shared" si="8"/>
        <v>-0.50000000000000844</v>
      </c>
      <c r="G128" s="156">
        <f t="shared" si="9"/>
        <v>-0.86602540378443371</v>
      </c>
      <c r="H128" s="141">
        <v>11.058127684617187</v>
      </c>
      <c r="I128" s="169">
        <v>0.14261847833477681</v>
      </c>
      <c r="J128" s="170">
        <f t="shared" si="10"/>
        <v>2.0340030362527201E-2</v>
      </c>
      <c r="K128" s="141">
        <v>10.390709810523997</v>
      </c>
      <c r="L128" s="141">
        <v>0.81003635242796612</v>
      </c>
      <c r="M128" s="170">
        <f t="shared" si="11"/>
        <v>0.65615889225480417</v>
      </c>
      <c r="O128" s="11">
        <v>99</v>
      </c>
      <c r="P128" s="11">
        <v>12.07926748091417</v>
      </c>
      <c r="Q128" s="11">
        <v>-9.9588882526557398E-2</v>
      </c>
    </row>
    <row r="129" spans="1:17" ht="15.75" x14ac:dyDescent="0.25">
      <c r="A129" s="74">
        <v>5</v>
      </c>
      <c r="B129" s="168">
        <v>11.255914968684644</v>
      </c>
      <c r="C129" s="74">
        <v>125</v>
      </c>
      <c r="D129" s="156">
        <f t="shared" si="6"/>
        <v>-0.86602540378443771</v>
      </c>
      <c r="E129" s="156">
        <f t="shared" si="7"/>
        <v>0.50000000000000167</v>
      </c>
      <c r="F129" s="156">
        <f t="shared" si="8"/>
        <v>0.49999999999999661</v>
      </c>
      <c r="G129" s="156">
        <f t="shared" si="9"/>
        <v>-0.86602540378444059</v>
      </c>
      <c r="H129" s="141">
        <v>10.776743848505063</v>
      </c>
      <c r="I129" s="169">
        <v>0.47917112017958097</v>
      </c>
      <c r="J129" s="170">
        <f t="shared" si="10"/>
        <v>0.22960496241415443</v>
      </c>
      <c r="K129" s="141">
        <v>10.084507256977371</v>
      </c>
      <c r="L129" s="141">
        <v>1.171407711707273</v>
      </c>
      <c r="M129" s="170">
        <f t="shared" si="11"/>
        <v>1.3721960270472695</v>
      </c>
      <c r="O129" s="11">
        <v>100</v>
      </c>
      <c r="P129" s="11">
        <v>11.936679695879068</v>
      </c>
      <c r="Q129" s="11">
        <v>0.20173933082352313</v>
      </c>
    </row>
    <row r="130" spans="1:17" ht="15.75" x14ac:dyDescent="0.25">
      <c r="A130" s="74">
        <v>6</v>
      </c>
      <c r="B130" s="168">
        <v>10.918424953562173</v>
      </c>
      <c r="C130" s="74">
        <v>126</v>
      </c>
      <c r="D130" s="156">
        <f t="shared" si="6"/>
        <v>-1</v>
      </c>
      <c r="E130" s="156">
        <f t="shared" si="7"/>
        <v>-9.7990192349239891E-16</v>
      </c>
      <c r="F130" s="156">
        <f t="shared" si="8"/>
        <v>1</v>
      </c>
      <c r="G130" s="156">
        <f t="shared" si="9"/>
        <v>1.9598038469847978E-15</v>
      </c>
      <c r="H130" s="141">
        <v>10.422151895385065</v>
      </c>
      <c r="I130" s="169">
        <v>0.49627305817710798</v>
      </c>
      <c r="J130" s="170">
        <f t="shared" si="10"/>
        <v>0.2462869482724592</v>
      </c>
      <c r="K130" s="141">
        <v>10.427610572882294</v>
      </c>
      <c r="L130" s="141">
        <v>0.49081438067987904</v>
      </c>
      <c r="M130" s="170">
        <f t="shared" si="11"/>
        <v>0.24089875628217322</v>
      </c>
      <c r="O130" s="11">
        <v>101</v>
      </c>
      <c r="P130" s="11">
        <v>11.655295859766948</v>
      </c>
      <c r="Q130" s="11">
        <v>-6.6012268986348488E-4</v>
      </c>
    </row>
    <row r="131" spans="1:17" ht="15.75" x14ac:dyDescent="0.25">
      <c r="A131" s="74">
        <v>7</v>
      </c>
      <c r="B131" s="168">
        <v>11.559921736556364</v>
      </c>
      <c r="C131" s="74">
        <v>127</v>
      </c>
      <c r="D131" s="156">
        <f t="shared" si="6"/>
        <v>-0.86602540378443671</v>
      </c>
      <c r="E131" s="156">
        <f t="shared" si="7"/>
        <v>-0.50000000000000344</v>
      </c>
      <c r="F131" s="156">
        <f t="shared" si="8"/>
        <v>0.49999999999999323</v>
      </c>
      <c r="G131" s="156">
        <f t="shared" si="9"/>
        <v>0.86602540378444259</v>
      </c>
      <c r="H131" s="141">
        <v>10.079555815158008</v>
      </c>
      <c r="I131" s="169">
        <v>1.4803659213983558</v>
      </c>
      <c r="J131" s="170">
        <f t="shared" si="10"/>
        <v>2.191483261237603</v>
      </c>
      <c r="K131" s="141">
        <v>10.807394383188683</v>
      </c>
      <c r="L131" s="141">
        <v>0.75252735336768062</v>
      </c>
      <c r="M131" s="170">
        <f t="shared" si="11"/>
        <v>0.56629741756656604</v>
      </c>
      <c r="O131" s="11">
        <v>102</v>
      </c>
      <c r="P131" s="11">
        <v>11.300703906646955</v>
      </c>
      <c r="Q131" s="11">
        <v>5.1425049627701114E-2</v>
      </c>
    </row>
    <row r="132" spans="1:17" ht="15.75" x14ac:dyDescent="0.25">
      <c r="A132" s="74">
        <v>8</v>
      </c>
      <c r="B132" s="168">
        <v>10.075956565300984</v>
      </c>
      <c r="C132" s="74">
        <v>128</v>
      </c>
      <c r="D132" s="156">
        <f t="shared" si="6"/>
        <v>-0.50000000000000633</v>
      </c>
      <c r="E132" s="156">
        <f t="shared" si="7"/>
        <v>-0.86602540378443493</v>
      </c>
      <c r="F132" s="156">
        <f t="shared" si="8"/>
        <v>-0.49999999999998729</v>
      </c>
      <c r="G132" s="156">
        <f t="shared" si="9"/>
        <v>0.86602540378444604</v>
      </c>
      <c r="H132" s="141">
        <v>9.8309453132705418</v>
      </c>
      <c r="I132" s="169">
        <v>0.24501125203044261</v>
      </c>
      <c r="J132" s="170">
        <f t="shared" si="10"/>
        <v>6.0030513621525068E-2</v>
      </c>
      <c r="K132" s="141">
        <v>10.583236241852889</v>
      </c>
      <c r="L132" s="141">
        <v>-0.50727967655190476</v>
      </c>
      <c r="M132" s="170">
        <f t="shared" si="11"/>
        <v>0.25733267024260509</v>
      </c>
      <c r="O132" s="11">
        <v>103</v>
      </c>
      <c r="P132" s="11">
        <v>10.958107826419898</v>
      </c>
      <c r="Q132" s="11">
        <v>1.6828328446236593</v>
      </c>
    </row>
    <row r="133" spans="1:17" ht="15.75" x14ac:dyDescent="0.25">
      <c r="A133" s="74">
        <v>9</v>
      </c>
      <c r="B133" s="168">
        <v>9.7186952145371901</v>
      </c>
      <c r="C133" s="74">
        <v>129</v>
      </c>
      <c r="D133" s="156">
        <f t="shared" si="6"/>
        <v>-4.4104260174537835E-15</v>
      </c>
      <c r="E133" s="156">
        <f t="shared" si="7"/>
        <v>-1</v>
      </c>
      <c r="F133" s="156">
        <f t="shared" si="8"/>
        <v>-1</v>
      </c>
      <c r="G133" s="156">
        <f t="shared" si="9"/>
        <v>8.820852034907567E-15</v>
      </c>
      <c r="H133" s="141">
        <v>9.7331267353530286</v>
      </c>
      <c r="I133" s="169">
        <v>-1.4431520815838539E-2</v>
      </c>
      <c r="J133" s="170">
        <f t="shared" si="10"/>
        <v>2.0826879305798105E-4</v>
      </c>
      <c r="K133" s="141">
        <v>9.7873560380276423</v>
      </c>
      <c r="L133" s="141">
        <v>-6.8660823490452216E-2</v>
      </c>
      <c r="M133" s="170">
        <f t="shared" si="11"/>
        <v>4.7143086823870353E-3</v>
      </c>
      <c r="O133" s="11">
        <v>104</v>
      </c>
      <c r="P133" s="11">
        <v>10.709497324532425</v>
      </c>
      <c r="Q133" s="11">
        <v>1.0245913013499326</v>
      </c>
    </row>
    <row r="134" spans="1:17" ht="15.75" x14ac:dyDescent="0.25">
      <c r="A134" s="74">
        <v>10</v>
      </c>
      <c r="B134" s="168">
        <v>9.0106226160145511</v>
      </c>
      <c r="C134" s="74">
        <v>130</v>
      </c>
      <c r="D134" s="156">
        <f t="shared" ref="D134:D136" si="12">COS(2*PI()*$C134/12)</f>
        <v>0.49999999999999872</v>
      </c>
      <c r="E134" s="156">
        <f t="shared" ref="E134:E136" si="13">SIN(2*PI()*$C134/12)</f>
        <v>-0.86602540378443937</v>
      </c>
      <c r="F134" s="156">
        <f t="shared" ref="F134:F136" si="14">COS(4*PI()*$C134/12)</f>
        <v>-0.50000000000000255</v>
      </c>
      <c r="G134" s="156">
        <f t="shared" ref="G134:G136" si="15">SIN(4*PI()*$C134/12)</f>
        <v>-0.86602540378443715</v>
      </c>
      <c r="H134" s="141">
        <v>9.8025018527829726</v>
      </c>
      <c r="I134" s="169">
        <v>-0.79187923676842153</v>
      </c>
      <c r="J134" s="170">
        <f t="shared" ref="J134:J136" si="16">I134^2</f>
        <v>0.62707272562493777</v>
      </c>
      <c r="K134" s="141">
        <v>9.1343512649241365</v>
      </c>
      <c r="L134" s="141">
        <v>-0.12372864890958546</v>
      </c>
      <c r="M134" s="170">
        <f t="shared" ref="M134:M136" si="17">L134^2</f>
        <v>1.5308778560991464E-2</v>
      </c>
      <c r="O134" s="11">
        <v>105</v>
      </c>
      <c r="P134" s="11">
        <v>10.611678746614913</v>
      </c>
      <c r="Q134" s="11">
        <v>1.5509742150692798</v>
      </c>
    </row>
    <row r="135" spans="1:17" ht="15.75" x14ac:dyDescent="0.25">
      <c r="A135" s="74">
        <v>11</v>
      </c>
      <c r="B135" s="168">
        <v>9.2371220332764032</v>
      </c>
      <c r="C135" s="74">
        <v>131</v>
      </c>
      <c r="D135" s="156">
        <f t="shared" si="12"/>
        <v>0.86602540378443937</v>
      </c>
      <c r="E135" s="156">
        <f t="shared" si="13"/>
        <v>-0.49999999999999872</v>
      </c>
      <c r="F135" s="156">
        <f t="shared" si="14"/>
        <v>0.50000000000000255</v>
      </c>
      <c r="G135" s="156">
        <f t="shared" si="15"/>
        <v>-0.86602540378443715</v>
      </c>
      <c r="H135" s="141">
        <v>10.010673021289941</v>
      </c>
      <c r="I135" s="169">
        <v>-0.77355098801353783</v>
      </c>
      <c r="J135" s="170">
        <f t="shared" si="16"/>
        <v>0.59838113105672053</v>
      </c>
      <c r="K135" s="141">
        <v>9.3187046216141862</v>
      </c>
      <c r="L135" s="141">
        <v>-8.158258833778298E-2</v>
      </c>
      <c r="M135" s="170">
        <f t="shared" si="17"/>
        <v>6.6557187198921638E-3</v>
      </c>
      <c r="O135" s="11">
        <v>106</v>
      </c>
      <c r="P135" s="11">
        <v>10.681053864044859</v>
      </c>
      <c r="Q135" s="11">
        <v>0.81071808233892462</v>
      </c>
    </row>
    <row r="136" spans="1:17" ht="16.5" thickBot="1" x14ac:dyDescent="0.3">
      <c r="A136" s="74">
        <v>12</v>
      </c>
      <c r="B136" s="168">
        <v>9.7731198388180438</v>
      </c>
      <c r="C136" s="74">
        <v>132</v>
      </c>
      <c r="D136" s="156">
        <f t="shared" si="12"/>
        <v>1</v>
      </c>
      <c r="E136" s="156">
        <f t="shared" si="13"/>
        <v>4.4101007568020378E-15</v>
      </c>
      <c r="F136" s="156">
        <f t="shared" si="14"/>
        <v>1</v>
      </c>
      <c r="G136" s="156">
        <f t="shared" si="15"/>
        <v>8.8202015136040757E-15</v>
      </c>
      <c r="H136" s="158">
        <v>10.292052306804781</v>
      </c>
      <c r="I136" s="171">
        <v>-0.51893246798673687</v>
      </c>
      <c r="J136" s="172">
        <f t="shared" si="16"/>
        <v>0.26929090633080566</v>
      </c>
      <c r="K136" s="158">
        <v>10.29951279553717</v>
      </c>
      <c r="L136" s="158">
        <v>-0.52639295671912656</v>
      </c>
      <c r="M136" s="170">
        <f t="shared" si="17"/>
        <v>0.27708954488350424</v>
      </c>
      <c r="O136" s="11">
        <v>107</v>
      </c>
      <c r="P136" s="11">
        <v>10.889225032551822</v>
      </c>
      <c r="Q136" s="11">
        <v>0.16969798224135602</v>
      </c>
    </row>
    <row r="137" spans="1:17" x14ac:dyDescent="0.25">
      <c r="A137" s="64"/>
      <c r="B137" s="64"/>
      <c r="C137" s="64"/>
      <c r="H137" s="38"/>
      <c r="I137" s="67"/>
      <c r="J137" s="67"/>
      <c r="K137" s="67"/>
      <c r="L137" s="68"/>
      <c r="O137" s="11">
        <v>108</v>
      </c>
      <c r="P137" s="11">
        <v>11.17060431806666</v>
      </c>
      <c r="Q137" s="11">
        <v>0.13181770745796229</v>
      </c>
    </row>
    <row r="138" spans="1:17" x14ac:dyDescent="0.25">
      <c r="B138" s="100" t="s">
        <v>101</v>
      </c>
      <c r="C138" s="69"/>
      <c r="D138" s="69"/>
      <c r="E138" s="69"/>
      <c r="F138" s="69"/>
      <c r="G138" s="69"/>
      <c r="H138" s="69"/>
      <c r="I138" s="161"/>
      <c r="J138" s="161"/>
      <c r="K138" s="161"/>
      <c r="L138" s="161"/>
      <c r="M138" s="162"/>
      <c r="O138" s="11">
        <v>109</v>
      </c>
      <c r="P138" s="11">
        <v>11.439987730688557</v>
      </c>
      <c r="Q138" s="11">
        <v>3.1724774904533994</v>
      </c>
    </row>
    <row r="139" spans="1:17" x14ac:dyDescent="0.25">
      <c r="B139" s="102" t="s">
        <v>96</v>
      </c>
      <c r="C139" s="38"/>
      <c r="D139" s="38"/>
      <c r="E139" s="38"/>
      <c r="F139" s="38"/>
      <c r="G139" s="38"/>
      <c r="H139" s="38"/>
      <c r="I139" s="163"/>
      <c r="J139" s="163"/>
      <c r="K139" s="163"/>
      <c r="L139" s="163"/>
      <c r="M139" s="164"/>
      <c r="O139" s="11">
        <v>110</v>
      </c>
      <c r="P139" s="11">
        <v>11.615385564970877</v>
      </c>
      <c r="Q139" s="11">
        <v>0.94699098018179306</v>
      </c>
    </row>
    <row r="140" spans="1:17" x14ac:dyDescent="0.25">
      <c r="B140" s="101" t="s">
        <v>97</v>
      </c>
      <c r="C140" s="38"/>
      <c r="D140" s="38"/>
      <c r="E140" s="38"/>
      <c r="F140" s="38"/>
      <c r="G140" s="38"/>
      <c r="H140" s="38"/>
      <c r="I140" s="165">
        <f>SUM(I5:I124)</f>
        <v>-4.5715363788133345</v>
      </c>
      <c r="J140" s="165">
        <f>SUM(J5:J124)</f>
        <v>170.36281950694038</v>
      </c>
      <c r="K140" s="165"/>
      <c r="L140" s="165">
        <f t="shared" ref="L140:M140" si="18">SUM(L5:L124)</f>
        <v>-4.2112103564854007</v>
      </c>
      <c r="M140" s="165">
        <f t="shared" si="18"/>
        <v>131.82888121080254</v>
      </c>
      <c r="O140" s="11">
        <v>111</v>
      </c>
      <c r="P140" s="11">
        <v>11.63999147528323</v>
      </c>
      <c r="Q140" s="11">
        <v>0.1690301961475722</v>
      </c>
    </row>
    <row r="141" spans="1:17" x14ac:dyDescent="0.25">
      <c r="B141" s="101" t="s">
        <v>98</v>
      </c>
      <c r="C141" s="38"/>
      <c r="D141" s="38"/>
      <c r="E141" s="38"/>
      <c r="F141" s="38"/>
      <c r="G141" s="38"/>
      <c r="H141" s="38"/>
      <c r="I141" s="165">
        <f>I140/$C$124</f>
        <v>-3.8096136490111121E-2</v>
      </c>
      <c r="J141" s="166">
        <f>J140/$C$124</f>
        <v>1.4196901625578364</v>
      </c>
      <c r="K141" s="165"/>
      <c r="L141" s="165">
        <f t="shared" ref="L141:M141" si="19">L140/$C$124</f>
        <v>-3.5093419637378338E-2</v>
      </c>
      <c r="M141" s="166">
        <f t="shared" si="19"/>
        <v>1.0985740100900212</v>
      </c>
      <c r="O141" s="11">
        <v>112</v>
      </c>
      <c r="P141" s="11">
        <v>11.497403690248129</v>
      </c>
      <c r="Q141" s="11">
        <v>0.72268484093457275</v>
      </c>
    </row>
    <row r="142" spans="1:17" x14ac:dyDescent="0.25">
      <c r="B142" s="102" t="s">
        <v>100</v>
      </c>
      <c r="C142" s="38"/>
      <c r="D142" s="38"/>
      <c r="E142" s="38"/>
      <c r="F142" s="38"/>
      <c r="G142" s="38"/>
      <c r="H142" s="38"/>
      <c r="I142" s="167"/>
      <c r="J142" s="167"/>
      <c r="K142" s="167"/>
      <c r="L142" s="165"/>
      <c r="M142" s="167"/>
      <c r="O142" s="11">
        <v>113</v>
      </c>
      <c r="P142" s="11">
        <v>11.216019854136004</v>
      </c>
      <c r="Q142" s="11">
        <v>0.84474856488213312</v>
      </c>
    </row>
    <row r="143" spans="1:17" x14ac:dyDescent="0.25">
      <c r="B143" s="101" t="s">
        <v>97</v>
      </c>
      <c r="C143" s="38"/>
      <c r="D143" s="38"/>
      <c r="E143" s="38"/>
      <c r="F143" s="38"/>
      <c r="G143" s="38"/>
      <c r="H143" s="38"/>
      <c r="I143" s="165">
        <f>SUM(I125:I136)</f>
        <v>4.5715363788134624</v>
      </c>
      <c r="J143" s="165">
        <f>SUM(J125:J136)</f>
        <v>13.558313195081647</v>
      </c>
      <c r="K143" s="165"/>
      <c r="L143" s="165">
        <f t="shared" ref="L143:M143" si="20">SUM(L125:L136)</f>
        <v>4.2112103564854841</v>
      </c>
      <c r="M143" s="165">
        <f t="shared" si="20"/>
        <v>7.6796771049997883</v>
      </c>
      <c r="O143" s="11">
        <v>114</v>
      </c>
      <c r="P143" s="11">
        <v>10.861427901016013</v>
      </c>
      <c r="Q143" s="11">
        <v>0.7684517678467504</v>
      </c>
    </row>
    <row r="144" spans="1:17" x14ac:dyDescent="0.25">
      <c r="B144" s="70" t="s">
        <v>98</v>
      </c>
      <c r="C144" s="38"/>
      <c r="D144" s="38"/>
      <c r="E144" s="38"/>
      <c r="F144" s="38"/>
      <c r="G144" s="38"/>
      <c r="H144" s="38"/>
      <c r="I144" s="165">
        <f>I143/$A$136</f>
        <v>0.38096136490112187</v>
      </c>
      <c r="J144" s="166">
        <f>J143/$A$136</f>
        <v>1.1298594329234706</v>
      </c>
      <c r="K144" s="165"/>
      <c r="L144" s="165">
        <f t="shared" ref="L144:M144" si="21">L143/$A$136</f>
        <v>0.35093419637379036</v>
      </c>
      <c r="M144" s="166">
        <f t="shared" si="21"/>
        <v>0.63997309208331565</v>
      </c>
      <c r="O144" s="11">
        <v>115</v>
      </c>
      <c r="P144" s="11">
        <v>10.51883182078895</v>
      </c>
      <c r="Q144" s="11">
        <v>2.1272107013770203</v>
      </c>
    </row>
    <row r="145" spans="1:17" x14ac:dyDescent="0.25">
      <c r="B145" s="70"/>
      <c r="C145" s="71"/>
      <c r="D145" s="71"/>
      <c r="E145" s="71"/>
      <c r="F145" s="71"/>
      <c r="G145" s="71"/>
      <c r="H145" s="71"/>
      <c r="I145" s="72"/>
      <c r="J145" s="72"/>
      <c r="K145" s="72"/>
      <c r="L145" s="72"/>
      <c r="M145" s="73"/>
      <c r="O145" s="11">
        <v>116</v>
      </c>
      <c r="P145" s="11">
        <v>10.270221318901481</v>
      </c>
      <c r="Q145" s="11">
        <v>0.88027944878591846</v>
      </c>
    </row>
    <row r="146" spans="1:17" ht="18" x14ac:dyDescent="0.25">
      <c r="A146" s="136" t="s">
        <v>133</v>
      </c>
      <c r="B146" s="137"/>
      <c r="C146" s="138"/>
      <c r="O146" s="11">
        <v>117</v>
      </c>
      <c r="P146" s="11">
        <v>10.172402740983971</v>
      </c>
      <c r="Q146" s="11">
        <v>0.41343118131435652</v>
      </c>
    </row>
    <row r="147" spans="1:17" x14ac:dyDescent="0.25">
      <c r="O147" s="11">
        <v>118</v>
      </c>
      <c r="P147" s="11">
        <v>10.241777858413917</v>
      </c>
      <c r="Q147" s="11">
        <v>-7.9368213537428289E-2</v>
      </c>
    </row>
    <row r="148" spans="1:17" x14ac:dyDescent="0.25">
      <c r="O148" s="11">
        <v>119</v>
      </c>
      <c r="P148" s="11">
        <v>10.44994902692088</v>
      </c>
      <c r="Q148" s="11">
        <v>0.31983127893616903</v>
      </c>
    </row>
    <row r="149" spans="1:17" x14ac:dyDescent="0.25">
      <c r="A149" t="s">
        <v>50</v>
      </c>
      <c r="B149"/>
      <c r="I149"/>
      <c r="O149" s="11">
        <v>120</v>
      </c>
      <c r="P149" s="11">
        <v>10.731328312435714</v>
      </c>
      <c r="Q149" s="11">
        <v>0.36360961653219803</v>
      </c>
    </row>
    <row r="150" spans="1:17" ht="15.75" thickBot="1" x14ac:dyDescent="0.3">
      <c r="A150"/>
      <c r="B150"/>
      <c r="I150"/>
      <c r="O150" s="11">
        <v>121</v>
      </c>
      <c r="P150" s="11">
        <v>11.000711725057618</v>
      </c>
      <c r="Q150" s="11">
        <v>2.546489030512129</v>
      </c>
    </row>
    <row r="151" spans="1:17" x14ac:dyDescent="0.25">
      <c r="A151" s="14" t="s">
        <v>51</v>
      </c>
      <c r="B151" s="14"/>
      <c r="I151"/>
      <c r="O151" s="11">
        <v>122</v>
      </c>
      <c r="P151" s="11">
        <v>11.176109559339933</v>
      </c>
      <c r="Q151" s="11">
        <v>1.6430203330589919</v>
      </c>
    </row>
    <row r="152" spans="1:17" x14ac:dyDescent="0.25">
      <c r="A152" s="11" t="s">
        <v>52</v>
      </c>
      <c r="B152" s="11">
        <v>0.841368065074525</v>
      </c>
      <c r="I152"/>
      <c r="O152" s="11">
        <v>123</v>
      </c>
      <c r="P152" s="11">
        <v>11.200715469652286</v>
      </c>
      <c r="Q152" s="11">
        <v>-0.36261860129338785</v>
      </c>
    </row>
    <row r="153" spans="1:17" x14ac:dyDescent="0.25">
      <c r="A153" s="11" t="s">
        <v>53</v>
      </c>
      <c r="B153" s="11">
        <v>0.70790022092725013</v>
      </c>
      <c r="I153"/>
      <c r="O153" s="11">
        <v>124</v>
      </c>
      <c r="P153" s="11">
        <v>11.058127684617187</v>
      </c>
      <c r="Q153" s="11">
        <v>0.14261847833477681</v>
      </c>
    </row>
    <row r="154" spans="1:17" x14ac:dyDescent="0.25">
      <c r="A154" s="11" t="s">
        <v>54</v>
      </c>
      <c r="B154" s="11">
        <v>0.69630895985293462</v>
      </c>
      <c r="I154"/>
      <c r="O154" s="11">
        <v>125</v>
      </c>
      <c r="P154" s="11">
        <v>10.776743848505063</v>
      </c>
      <c r="Q154" s="11">
        <v>0.47917112017958097</v>
      </c>
    </row>
    <row r="155" spans="1:17" x14ac:dyDescent="0.25">
      <c r="A155" s="11" t="s">
        <v>55</v>
      </c>
      <c r="B155" s="11">
        <v>1.0522408375862184</v>
      </c>
      <c r="I155"/>
      <c r="O155" s="11">
        <v>126</v>
      </c>
      <c r="P155" s="11">
        <v>10.422151895385065</v>
      </c>
      <c r="Q155" s="11">
        <v>0.49627305817710798</v>
      </c>
    </row>
    <row r="156" spans="1:17" ht="15.75" thickBot="1" x14ac:dyDescent="0.3">
      <c r="A156" s="12" t="s">
        <v>56</v>
      </c>
      <c r="B156" s="12">
        <v>132</v>
      </c>
      <c r="I156"/>
      <c r="O156" s="11">
        <v>127</v>
      </c>
      <c r="P156" s="11">
        <v>10.079555815158008</v>
      </c>
      <c r="Q156" s="11">
        <v>1.4803659213983558</v>
      </c>
    </row>
    <row r="157" spans="1:17" x14ac:dyDescent="0.25">
      <c r="A157"/>
      <c r="B157"/>
      <c r="I157"/>
      <c r="O157" s="11">
        <v>128</v>
      </c>
      <c r="P157" s="11">
        <v>9.8309453132705418</v>
      </c>
      <c r="Q157" s="11">
        <v>0.24501125203044261</v>
      </c>
    </row>
    <row r="158" spans="1:17" ht="15.75" thickBot="1" x14ac:dyDescent="0.3">
      <c r="A158" t="s">
        <v>57</v>
      </c>
      <c r="B158"/>
      <c r="I158"/>
      <c r="O158" s="11">
        <v>129</v>
      </c>
      <c r="P158" s="11">
        <v>9.7331267353530286</v>
      </c>
      <c r="Q158" s="11">
        <v>-1.4431520815838539E-2</v>
      </c>
    </row>
    <row r="159" spans="1:17" x14ac:dyDescent="0.25">
      <c r="A159" s="13"/>
      <c r="B159" s="13" t="s">
        <v>62</v>
      </c>
      <c r="C159" s="13" t="s">
        <v>63</v>
      </c>
      <c r="D159" s="13" t="s">
        <v>64</v>
      </c>
      <c r="E159" s="13" t="s">
        <v>65</v>
      </c>
      <c r="F159" s="13" t="s">
        <v>66</v>
      </c>
      <c r="I159"/>
      <c r="O159" s="11">
        <v>130</v>
      </c>
      <c r="P159" s="11">
        <v>9.8025018527829726</v>
      </c>
      <c r="Q159" s="11">
        <v>-0.79187923676842153</v>
      </c>
    </row>
    <row r="160" spans="1:17" x14ac:dyDescent="0.25">
      <c r="A160" s="11" t="s">
        <v>58</v>
      </c>
      <c r="B160" s="11">
        <v>5</v>
      </c>
      <c r="C160" s="11">
        <v>338.09727472749034</v>
      </c>
      <c r="D160" s="11">
        <v>67.619454945498063</v>
      </c>
      <c r="E160" s="11">
        <v>61.071889968543019</v>
      </c>
      <c r="F160" s="11">
        <v>4.9634514995332605E-32</v>
      </c>
      <c r="I160"/>
      <c r="O160" s="11">
        <v>131</v>
      </c>
      <c r="P160" s="11">
        <v>10.010673021289941</v>
      </c>
      <c r="Q160" s="11">
        <v>-0.77355098801353783</v>
      </c>
    </row>
    <row r="161" spans="1:17" ht="15.75" thickBot="1" x14ac:dyDescent="0.3">
      <c r="A161" s="11" t="s">
        <v>59</v>
      </c>
      <c r="B161" s="11">
        <v>126</v>
      </c>
      <c r="C161" s="11">
        <v>139.50855831580247</v>
      </c>
      <c r="D161" s="11">
        <v>1.1072107802841467</v>
      </c>
      <c r="E161" s="11"/>
      <c r="F161" s="11"/>
      <c r="I161"/>
      <c r="O161" s="12">
        <v>132</v>
      </c>
      <c r="P161" s="12">
        <v>10.292052306804781</v>
      </c>
      <c r="Q161" s="12">
        <v>-0.51893246798673687</v>
      </c>
    </row>
    <row r="162" spans="1:17" ht="15.75" thickBot="1" x14ac:dyDescent="0.3">
      <c r="A162" s="12" t="s">
        <v>60</v>
      </c>
      <c r="B162" s="12">
        <v>131</v>
      </c>
      <c r="C162" s="12">
        <v>477.60583304329282</v>
      </c>
      <c r="D162" s="12"/>
      <c r="E162" s="12"/>
      <c r="F162" s="12"/>
      <c r="I162"/>
    </row>
    <row r="163" spans="1:17" ht="15.75" thickBot="1" x14ac:dyDescent="0.3">
      <c r="A163"/>
      <c r="B163"/>
      <c r="I163"/>
    </row>
    <row r="164" spans="1:17" x14ac:dyDescent="0.25">
      <c r="A164" s="13"/>
      <c r="B164" s="13" t="s">
        <v>67</v>
      </c>
      <c r="C164" s="13" t="s">
        <v>55</v>
      </c>
      <c r="D164" s="13" t="s">
        <v>68</v>
      </c>
      <c r="E164" s="13" t="s">
        <v>69</v>
      </c>
      <c r="F164" s="13" t="s">
        <v>70</v>
      </c>
      <c r="G164" s="13" t="s">
        <v>71</v>
      </c>
      <c r="H164" s="13" t="s">
        <v>72</v>
      </c>
      <c r="I164" s="13" t="s">
        <v>73</v>
      </c>
    </row>
    <row r="165" spans="1:17" x14ac:dyDescent="0.25">
      <c r="A165" s="11" t="s">
        <v>61</v>
      </c>
      <c r="B165" s="11">
        <v>15.046039049843099</v>
      </c>
      <c r="C165" s="11">
        <v>0.18467172788076644</v>
      </c>
      <c r="D165" s="11">
        <v>81.474512761139025</v>
      </c>
      <c r="E165" s="11">
        <v>7.4996362895881431E-111</v>
      </c>
      <c r="F165" s="11">
        <v>14.680579129348249</v>
      </c>
      <c r="G165" s="11">
        <v>15.411498970337949</v>
      </c>
      <c r="H165" s="11">
        <v>14.680579129348249</v>
      </c>
      <c r="I165" s="11">
        <v>15.411498970337949</v>
      </c>
    </row>
    <row r="166" spans="1:17" x14ac:dyDescent="0.25">
      <c r="A166" s="11" t="s">
        <v>13</v>
      </c>
      <c r="B166" s="11">
        <v>-3.6105880993789745E-2</v>
      </c>
      <c r="C166" s="11">
        <v>2.4114453110450069E-3</v>
      </c>
      <c r="D166" s="11">
        <v>-14.972714010314069</v>
      </c>
      <c r="E166" s="11">
        <v>9.5208039934182919E-30</v>
      </c>
      <c r="F166" s="11">
        <v>-4.0878060372655955E-2</v>
      </c>
      <c r="G166" s="11">
        <v>-3.1333701614923534E-2</v>
      </c>
      <c r="H166" s="11">
        <v>-4.0878060372655955E-2</v>
      </c>
      <c r="I166" s="11">
        <v>-3.1333701614923534E-2</v>
      </c>
    </row>
    <row r="167" spans="1:17" x14ac:dyDescent="0.25">
      <c r="A167" s="11" t="s">
        <v>128</v>
      </c>
      <c r="B167" s="11">
        <v>4.4268754308803129E-2</v>
      </c>
      <c r="C167" s="11">
        <v>0.12954433982959013</v>
      </c>
      <c r="D167" s="11">
        <v>0.3417266579692847</v>
      </c>
      <c r="E167" s="141">
        <v>0.7331258811182958</v>
      </c>
      <c r="F167" s="11">
        <v>-0.21209568586823918</v>
      </c>
      <c r="G167" s="11">
        <v>0.30063319448584541</v>
      </c>
      <c r="H167" s="11">
        <v>-0.21209568586823918</v>
      </c>
      <c r="I167" s="11">
        <v>0.30063319448584541</v>
      </c>
    </row>
    <row r="168" spans="1:17" x14ac:dyDescent="0.25">
      <c r="A168" s="11" t="s">
        <v>129</v>
      </c>
      <c r="B168" s="11">
        <v>0.62584308105108266</v>
      </c>
      <c r="C168" s="11">
        <v>0.12983418028045324</v>
      </c>
      <c r="D168" s="11">
        <v>4.8203260474183809</v>
      </c>
      <c r="E168" s="11">
        <v>4.0490600514307772E-6</v>
      </c>
      <c r="F168" s="11">
        <v>0.36890505514251459</v>
      </c>
      <c r="G168" s="11">
        <v>0.88278110695965073</v>
      </c>
      <c r="H168" s="11">
        <v>0.36890505514251459</v>
      </c>
      <c r="I168" s="11">
        <v>0.88278110695965073</v>
      </c>
    </row>
    <row r="169" spans="1:17" x14ac:dyDescent="0.25">
      <c r="A169" s="11" t="s">
        <v>131</v>
      </c>
      <c r="B169" s="11">
        <v>-2.4818717434495447E-2</v>
      </c>
      <c r="C169" s="11">
        <v>0.12954433982959007</v>
      </c>
      <c r="D169" s="11">
        <v>-0.19158473050341981</v>
      </c>
      <c r="E169" s="141">
        <v>0.84837590006132779</v>
      </c>
      <c r="F169" s="11">
        <v>-0.28118315761153762</v>
      </c>
      <c r="G169" s="11">
        <v>0.23154572274254673</v>
      </c>
      <c r="H169" s="11">
        <v>-0.28118315761153762</v>
      </c>
      <c r="I169" s="11">
        <v>0.23154572274254673</v>
      </c>
    </row>
    <row r="170" spans="1:17" ht="15.75" thickBot="1" x14ac:dyDescent="0.3">
      <c r="A170" s="12" t="s">
        <v>130</v>
      </c>
      <c r="B170" s="12">
        <v>0.82038122844930683</v>
      </c>
      <c r="C170" s="12">
        <v>0.12958922068930209</v>
      </c>
      <c r="D170" s="12">
        <v>6.3306286131330314</v>
      </c>
      <c r="E170" s="12">
        <v>3.9208603940864603E-9</v>
      </c>
      <c r="F170" s="12">
        <v>0.56392797037030251</v>
      </c>
      <c r="G170" s="12">
        <v>1.0768344865283113</v>
      </c>
      <c r="H170" s="12">
        <v>0.56392797037030251</v>
      </c>
      <c r="I170" s="12">
        <v>1.0768344865283113</v>
      </c>
    </row>
    <row r="171" spans="1:17" x14ac:dyDescent="0.25">
      <c r="A171"/>
      <c r="B171"/>
      <c r="I171"/>
    </row>
    <row r="172" spans="1:17" x14ac:dyDescent="0.25">
      <c r="A172"/>
      <c r="B172"/>
      <c r="I172"/>
    </row>
    <row r="173" spans="1:17" x14ac:dyDescent="0.25">
      <c r="A173"/>
      <c r="B173"/>
      <c r="I173"/>
    </row>
    <row r="174" spans="1:17" x14ac:dyDescent="0.25">
      <c r="A174" t="s">
        <v>74</v>
      </c>
      <c r="B174"/>
      <c r="I174"/>
    </row>
    <row r="175" spans="1:17" ht="15.75" thickBot="1" x14ac:dyDescent="0.3">
      <c r="A175"/>
      <c r="B175"/>
      <c r="I175"/>
    </row>
    <row r="176" spans="1:17" x14ac:dyDescent="0.25">
      <c r="A176" s="13" t="s">
        <v>75</v>
      </c>
      <c r="B176" s="13" t="s">
        <v>150</v>
      </c>
      <c r="C176" s="13" t="s">
        <v>59</v>
      </c>
      <c r="I176"/>
    </row>
    <row r="177" spans="1:9" x14ac:dyDescent="0.25">
      <c r="A177" s="11">
        <v>1</v>
      </c>
      <c r="B177" s="11">
        <v>16.059254201107905</v>
      </c>
      <c r="C177" s="11">
        <v>0.67929710214550099</v>
      </c>
      <c r="I177"/>
    </row>
    <row r="178" spans="1:9" x14ac:dyDescent="0.25">
      <c r="A178" s="11">
        <v>2</v>
      </c>
      <c r="B178" s="11">
        <v>16.260838015325113</v>
      </c>
      <c r="C178" s="11">
        <v>0.89211113296388334</v>
      </c>
      <c r="I178"/>
    </row>
    <row r="179" spans="1:9" x14ac:dyDescent="0.25">
      <c r="A179" s="11">
        <v>3</v>
      </c>
      <c r="B179" s="11">
        <v>15.588383205347307</v>
      </c>
      <c r="C179" s="11">
        <v>0.34904736738931774</v>
      </c>
      <c r="I179"/>
    </row>
    <row r="180" spans="1:9" x14ac:dyDescent="0.25">
      <c r="A180" s="11">
        <v>4</v>
      </c>
      <c r="B180" s="11">
        <v>14.723415529778762</v>
      </c>
      <c r="C180" s="11">
        <v>-0.1742165328907106</v>
      </c>
      <c r="I180"/>
    </row>
    <row r="181" spans="1:9" x14ac:dyDescent="0.25">
      <c r="A181" s="11">
        <v>5</v>
      </c>
      <c r="B181" s="11">
        <v>14.417212976232143</v>
      </c>
      <c r="C181" s="11">
        <v>-0.17482938388946856</v>
      </c>
      <c r="I181"/>
    </row>
    <row r="182" spans="1:9" x14ac:dyDescent="0.25">
      <c r="A182" s="11">
        <v>6</v>
      </c>
      <c r="B182" s="11">
        <v>14.760316292137063</v>
      </c>
      <c r="C182" s="11">
        <v>0.47836720147514455</v>
      </c>
      <c r="I182"/>
    </row>
    <row r="183" spans="1:9" x14ac:dyDescent="0.25">
      <c r="A183" s="11">
        <v>7</v>
      </c>
      <c r="B183" s="11">
        <v>15.14010010244345</v>
      </c>
      <c r="C183" s="11">
        <v>-3.8618396036387281E-3</v>
      </c>
      <c r="I183"/>
    </row>
    <row r="184" spans="1:9" x14ac:dyDescent="0.25">
      <c r="A184" s="11">
        <v>8</v>
      </c>
      <c r="B184" s="11">
        <v>14.915941961107652</v>
      </c>
      <c r="C184" s="11">
        <v>-0.40058164681599706</v>
      </c>
      <c r="I184"/>
    </row>
    <row r="185" spans="1:9" x14ac:dyDescent="0.25">
      <c r="A185" s="11">
        <v>9</v>
      </c>
      <c r="B185" s="11">
        <v>14.120061757282405</v>
      </c>
      <c r="C185" s="11">
        <v>0.11734424819638356</v>
      </c>
      <c r="I185"/>
    </row>
    <row r="186" spans="1:9" x14ac:dyDescent="0.25">
      <c r="A186" s="11">
        <v>10</v>
      </c>
      <c r="B186" s="11">
        <v>13.467056984178903</v>
      </c>
      <c r="C186" s="11">
        <v>0.95885834984016505</v>
      </c>
      <c r="I186"/>
    </row>
    <row r="187" spans="1:9" x14ac:dyDescent="0.25">
      <c r="A187" s="11">
        <v>11</v>
      </c>
      <c r="B187" s="11">
        <v>13.651410340868953</v>
      </c>
      <c r="C187" s="11">
        <v>-6.8062072102243576E-2</v>
      </c>
      <c r="I187"/>
    </row>
    <row r="188" spans="1:9" x14ac:dyDescent="0.25">
      <c r="A188" s="11">
        <v>12</v>
      </c>
      <c r="B188" s="11">
        <v>14.63221851479193</v>
      </c>
      <c r="C188" s="11">
        <v>-0.93199431123595744</v>
      </c>
      <c r="I188"/>
    </row>
    <row r="189" spans="1:9" x14ac:dyDescent="0.25">
      <c r="A189" s="11">
        <v>13</v>
      </c>
      <c r="B189" s="11">
        <v>15.625983629182427</v>
      </c>
      <c r="C189" s="11">
        <v>2.2258767783712461</v>
      </c>
      <c r="I189"/>
    </row>
    <row r="190" spans="1:9" x14ac:dyDescent="0.25">
      <c r="A190" s="11">
        <v>14</v>
      </c>
      <c r="B190" s="11">
        <v>15.827567443399637</v>
      </c>
      <c r="C190" s="11">
        <v>0.46036582205254817</v>
      </c>
      <c r="I190"/>
    </row>
    <row r="191" spans="1:9" x14ac:dyDescent="0.25">
      <c r="A191" s="11">
        <v>15</v>
      </c>
      <c r="B191" s="11">
        <v>15.155112633421831</v>
      </c>
      <c r="C191" s="11">
        <v>-0.28897425446488612</v>
      </c>
      <c r="I191"/>
    </row>
    <row r="192" spans="1:9" x14ac:dyDescent="0.25">
      <c r="A192" s="11">
        <v>16</v>
      </c>
      <c r="B192" s="11">
        <v>14.290144957853288</v>
      </c>
      <c r="C192" s="11">
        <v>1.8532176200176753</v>
      </c>
      <c r="I192"/>
    </row>
    <row r="193" spans="1:9" x14ac:dyDescent="0.25">
      <c r="A193" s="11">
        <v>17</v>
      </c>
      <c r="B193" s="11">
        <v>13.983942404306667</v>
      </c>
      <c r="C193" s="11">
        <v>0.54511535227928576</v>
      </c>
      <c r="I193"/>
    </row>
    <row r="194" spans="1:9" x14ac:dyDescent="0.25">
      <c r="A194" s="11">
        <v>18</v>
      </c>
      <c r="B194" s="11">
        <v>14.327045720211585</v>
      </c>
      <c r="C194" s="11">
        <v>1.8721217354027342</v>
      </c>
      <c r="I194"/>
    </row>
    <row r="195" spans="1:9" x14ac:dyDescent="0.25">
      <c r="A195" s="11">
        <v>19</v>
      </c>
      <c r="B195" s="11">
        <v>14.706829530517973</v>
      </c>
      <c r="C195" s="11">
        <v>0.7128971136921507</v>
      </c>
      <c r="I195"/>
    </row>
    <row r="196" spans="1:9" x14ac:dyDescent="0.25">
      <c r="A196" s="11">
        <v>20</v>
      </c>
      <c r="B196" s="11">
        <v>14.482671389182176</v>
      </c>
      <c r="C196" s="11">
        <v>1.2858999487450866</v>
      </c>
      <c r="I196"/>
    </row>
    <row r="197" spans="1:9" x14ac:dyDescent="0.25">
      <c r="A197" s="11">
        <v>21</v>
      </c>
      <c r="B197" s="11">
        <v>13.686791185356928</v>
      </c>
      <c r="C197" s="11">
        <v>0.84046953555102277</v>
      </c>
      <c r="I197"/>
    </row>
    <row r="198" spans="1:9" x14ac:dyDescent="0.25">
      <c r="A198" s="11">
        <v>22</v>
      </c>
      <c r="B198" s="11">
        <v>13.033786412253429</v>
      </c>
      <c r="C198" s="11">
        <v>1.3419610507178081</v>
      </c>
      <c r="I198"/>
    </row>
    <row r="199" spans="1:9" x14ac:dyDescent="0.25">
      <c r="A199" s="11">
        <v>23</v>
      </c>
      <c r="B199" s="11">
        <v>13.218139768943473</v>
      </c>
      <c r="C199" s="11">
        <v>1.5059563607501865</v>
      </c>
      <c r="I199"/>
    </row>
    <row r="200" spans="1:9" x14ac:dyDescent="0.25">
      <c r="A200" s="11">
        <v>24</v>
      </c>
      <c r="B200" s="11">
        <v>14.198947942866452</v>
      </c>
      <c r="C200" s="11">
        <v>1.3426363724908938</v>
      </c>
      <c r="I200"/>
    </row>
    <row r="201" spans="1:9" x14ac:dyDescent="0.25">
      <c r="A201" s="11">
        <v>25</v>
      </c>
      <c r="B201" s="11">
        <v>15.192713057256951</v>
      </c>
      <c r="C201" s="11">
        <v>0.87869094747599696</v>
      </c>
      <c r="I201"/>
    </row>
    <row r="202" spans="1:9" x14ac:dyDescent="0.25">
      <c r="A202" s="11">
        <v>26</v>
      </c>
      <c r="B202" s="11">
        <v>15.394296871474161</v>
      </c>
      <c r="C202" s="11">
        <v>0.78233739889271448</v>
      </c>
      <c r="I202"/>
    </row>
    <row r="203" spans="1:9" x14ac:dyDescent="0.25">
      <c r="A203" s="11">
        <v>27</v>
      </c>
      <c r="B203" s="11">
        <v>14.721842061496355</v>
      </c>
      <c r="C203" s="11">
        <v>-1.7973591797588124</v>
      </c>
      <c r="I203"/>
    </row>
    <row r="204" spans="1:9" x14ac:dyDescent="0.25">
      <c r="A204" s="11">
        <v>28</v>
      </c>
      <c r="B204" s="11">
        <v>13.856874385927812</v>
      </c>
      <c r="C204" s="11">
        <v>0.93444479854461626</v>
      </c>
      <c r="I204"/>
    </row>
    <row r="205" spans="1:9" x14ac:dyDescent="0.25">
      <c r="A205" s="11">
        <v>29</v>
      </c>
      <c r="B205" s="11">
        <v>13.550671832381189</v>
      </c>
      <c r="C205" s="11">
        <v>-0.65846370608090332</v>
      </c>
      <c r="I205"/>
    </row>
    <row r="206" spans="1:9" x14ac:dyDescent="0.25">
      <c r="A206" s="11">
        <v>30</v>
      </c>
      <c r="B206" s="11">
        <v>13.893775148286107</v>
      </c>
      <c r="C206" s="11">
        <v>0.13969424863471325</v>
      </c>
      <c r="I206"/>
    </row>
    <row r="207" spans="1:9" x14ac:dyDescent="0.25">
      <c r="A207" s="11">
        <v>31</v>
      </c>
      <c r="B207" s="11">
        <v>14.273558958592497</v>
      </c>
      <c r="C207" s="11">
        <v>2.0650300336624738E-2</v>
      </c>
      <c r="I207"/>
    </row>
    <row r="208" spans="1:9" x14ac:dyDescent="0.25">
      <c r="A208" s="11">
        <v>32</v>
      </c>
      <c r="B208" s="11">
        <v>14.0494008172567</v>
      </c>
      <c r="C208" s="11">
        <v>0.52467985025997876</v>
      </c>
      <c r="I208"/>
    </row>
    <row r="209" spans="1:9" x14ac:dyDescent="0.25">
      <c r="A209" s="11">
        <v>33</v>
      </c>
      <c r="B209" s="11">
        <v>13.25352061343145</v>
      </c>
      <c r="C209" s="11">
        <v>1.0285916700397024</v>
      </c>
      <c r="I209"/>
    </row>
    <row r="210" spans="1:9" x14ac:dyDescent="0.25">
      <c r="A210" s="11">
        <v>34</v>
      </c>
      <c r="B210" s="11">
        <v>12.600515840327951</v>
      </c>
      <c r="C210" s="11">
        <v>1.0120816546848612</v>
      </c>
      <c r="I210"/>
    </row>
    <row r="211" spans="1:9" x14ac:dyDescent="0.25">
      <c r="A211" s="11">
        <v>35</v>
      </c>
      <c r="B211" s="11">
        <v>12.784869197017999</v>
      </c>
      <c r="C211" s="11">
        <v>0.13130240189491005</v>
      </c>
      <c r="I211"/>
    </row>
    <row r="212" spans="1:9" x14ac:dyDescent="0.25">
      <c r="A212" s="11">
        <v>36</v>
      </c>
      <c r="B212" s="11">
        <v>13.765677370940974</v>
      </c>
      <c r="C212" s="11">
        <v>-1.6749089281417415</v>
      </c>
      <c r="I212"/>
    </row>
    <row r="213" spans="1:9" x14ac:dyDescent="0.25">
      <c r="A213" s="11">
        <v>37</v>
      </c>
      <c r="B213" s="11">
        <v>14.759442485331469</v>
      </c>
      <c r="C213" s="11">
        <v>2.239899524971495</v>
      </c>
      <c r="I213"/>
    </row>
    <row r="214" spans="1:9" x14ac:dyDescent="0.25">
      <c r="A214" s="11">
        <v>38</v>
      </c>
      <c r="B214" s="11">
        <v>14.961026299548685</v>
      </c>
      <c r="C214" s="11">
        <v>0.72784295182446179</v>
      </c>
      <c r="I214"/>
    </row>
    <row r="215" spans="1:9" x14ac:dyDescent="0.25">
      <c r="A215" s="11">
        <v>39</v>
      </c>
      <c r="B215" s="11">
        <v>14.288571489570879</v>
      </c>
      <c r="C215" s="11">
        <v>-0.67033237816041158</v>
      </c>
      <c r="I215"/>
    </row>
    <row r="216" spans="1:9" x14ac:dyDescent="0.25">
      <c r="A216" s="11">
        <v>40</v>
      </c>
      <c r="B216" s="11">
        <v>13.42360381400233</v>
      </c>
      <c r="C216" s="11">
        <v>1.2506419214117912</v>
      </c>
      <c r="I216"/>
    </row>
    <row r="217" spans="1:9" x14ac:dyDescent="0.25">
      <c r="A217" s="11">
        <v>41</v>
      </c>
      <c r="B217" s="11">
        <v>13.117401260455711</v>
      </c>
      <c r="C217" s="11">
        <v>0.63461579054763462</v>
      </c>
      <c r="I217"/>
    </row>
    <row r="218" spans="1:9" x14ac:dyDescent="0.25">
      <c r="A218" s="11">
        <v>42</v>
      </c>
      <c r="B218" s="11">
        <v>13.460504576360629</v>
      </c>
      <c r="C218" s="11">
        <v>0.52834903857454485</v>
      </c>
      <c r="I218"/>
    </row>
    <row r="219" spans="1:9" x14ac:dyDescent="0.25">
      <c r="A219" s="11">
        <v>43</v>
      </c>
      <c r="B219" s="11">
        <v>13.840288386667019</v>
      </c>
      <c r="C219" s="11">
        <v>-0.89457448473693901</v>
      </c>
      <c r="I219"/>
    </row>
    <row r="220" spans="1:9" x14ac:dyDescent="0.25">
      <c r="A220" s="11">
        <v>44</v>
      </c>
      <c r="B220" s="11">
        <v>13.616130245331224</v>
      </c>
      <c r="C220" s="11">
        <v>-0.53898266481793833</v>
      </c>
      <c r="I220"/>
    </row>
    <row r="221" spans="1:9" x14ac:dyDescent="0.25">
      <c r="A221" s="11">
        <v>45</v>
      </c>
      <c r="B221" s="11">
        <v>12.820250041505972</v>
      </c>
      <c r="C221" s="11">
        <v>-0.30711288001232973</v>
      </c>
      <c r="I221"/>
    </row>
    <row r="222" spans="1:9" x14ac:dyDescent="0.25">
      <c r="A222" s="11">
        <v>46</v>
      </c>
      <c r="B222" s="11">
        <v>12.167245268402477</v>
      </c>
      <c r="C222" s="11">
        <v>0.42638140890460896</v>
      </c>
      <c r="I222"/>
    </row>
    <row r="223" spans="1:9" x14ac:dyDescent="0.25">
      <c r="A223" s="11">
        <v>47</v>
      </c>
      <c r="B223" s="11">
        <v>12.351598625092523</v>
      </c>
      <c r="C223" s="11">
        <v>-0.57882627753087235</v>
      </c>
      <c r="I223"/>
    </row>
    <row r="224" spans="1:9" x14ac:dyDescent="0.25">
      <c r="A224" s="11">
        <v>48</v>
      </c>
      <c r="B224" s="11">
        <v>13.332406799015496</v>
      </c>
      <c r="C224" s="11">
        <v>-1.2607412797602109</v>
      </c>
      <c r="I224"/>
    </row>
    <row r="225" spans="1:9" x14ac:dyDescent="0.25">
      <c r="A225" s="11">
        <v>49</v>
      </c>
      <c r="B225" s="11">
        <v>14.326171913405993</v>
      </c>
      <c r="C225" s="11">
        <v>-1.1105746771737302</v>
      </c>
      <c r="I225"/>
    </row>
    <row r="226" spans="1:9" x14ac:dyDescent="0.25">
      <c r="A226" s="11">
        <v>50</v>
      </c>
      <c r="B226" s="11">
        <v>14.527755727623207</v>
      </c>
      <c r="C226" s="11">
        <v>-0.29958149697004011</v>
      </c>
      <c r="I226"/>
    </row>
    <row r="227" spans="1:9" x14ac:dyDescent="0.25">
      <c r="A227" s="11">
        <v>51</v>
      </c>
      <c r="B227" s="11">
        <v>13.855300917645405</v>
      </c>
      <c r="C227" s="11">
        <v>-0.90702598315629857</v>
      </c>
      <c r="I227"/>
    </row>
    <row r="228" spans="1:9" x14ac:dyDescent="0.25">
      <c r="A228" s="11">
        <v>52</v>
      </c>
      <c r="B228" s="11">
        <v>12.990333242076854</v>
      </c>
      <c r="C228" s="11">
        <v>-0.92880712362817164</v>
      </c>
      <c r="I228"/>
    </row>
    <row r="229" spans="1:9" x14ac:dyDescent="0.25">
      <c r="A229" s="11">
        <v>53</v>
      </c>
      <c r="B229" s="11">
        <v>12.684130688530235</v>
      </c>
      <c r="C229" s="11">
        <v>-0.37768284648052308</v>
      </c>
      <c r="I229"/>
    </row>
    <row r="230" spans="1:9" x14ac:dyDescent="0.25">
      <c r="A230" s="11">
        <v>54</v>
      </c>
      <c r="B230" s="11">
        <v>13.027234004435153</v>
      </c>
      <c r="C230" s="11">
        <v>-1.5010944828085879</v>
      </c>
      <c r="I230"/>
    </row>
    <row r="231" spans="1:9" x14ac:dyDescent="0.25">
      <c r="A231" s="11">
        <v>55</v>
      </c>
      <c r="B231" s="11">
        <v>13.407017814741545</v>
      </c>
      <c r="C231" s="11">
        <v>-1.4090458444637051</v>
      </c>
      <c r="I231"/>
    </row>
    <row r="232" spans="1:9" x14ac:dyDescent="0.25">
      <c r="A232" s="11">
        <v>56</v>
      </c>
      <c r="B232" s="11">
        <v>13.182859673405746</v>
      </c>
      <c r="C232" s="11">
        <v>-1.4286781792477381</v>
      </c>
      <c r="I232"/>
    </row>
    <row r="233" spans="1:9" x14ac:dyDescent="0.25">
      <c r="A233" s="11">
        <v>57</v>
      </c>
      <c r="B233" s="11">
        <v>12.386979469580503</v>
      </c>
      <c r="C233" s="11">
        <v>-1.2136576324231587</v>
      </c>
      <c r="I233"/>
    </row>
    <row r="234" spans="1:9" x14ac:dyDescent="0.25">
      <c r="A234" s="11">
        <v>58</v>
      </c>
      <c r="B234" s="11">
        <v>11.733974696476995</v>
      </c>
      <c r="C234" s="11">
        <v>-1.7779339096074356</v>
      </c>
      <c r="I234"/>
    </row>
    <row r="235" spans="1:9" x14ac:dyDescent="0.25">
      <c r="A235" s="11">
        <v>59</v>
      </c>
      <c r="B235" s="11">
        <v>11.918328053167045</v>
      </c>
      <c r="C235" s="11">
        <v>-1.7551111942465454</v>
      </c>
      <c r="I235"/>
    </row>
    <row r="236" spans="1:9" x14ac:dyDescent="0.25">
      <c r="A236" s="11">
        <v>60</v>
      </c>
      <c r="B236" s="11">
        <v>12.899136227090011</v>
      </c>
      <c r="C236" s="11">
        <v>-2.5649983691359317</v>
      </c>
      <c r="I236"/>
    </row>
    <row r="237" spans="1:9" x14ac:dyDescent="0.25">
      <c r="A237" s="11">
        <v>61</v>
      </c>
      <c r="B237" s="11">
        <v>13.892901341480515</v>
      </c>
      <c r="C237" s="11">
        <v>-0.4703748388203941</v>
      </c>
      <c r="I237"/>
    </row>
    <row r="238" spans="1:9" x14ac:dyDescent="0.25">
      <c r="A238" s="11">
        <v>62</v>
      </c>
      <c r="B238" s="11">
        <v>14.094485155697731</v>
      </c>
      <c r="C238" s="11">
        <v>-1.0953069630163039</v>
      </c>
      <c r="I238"/>
    </row>
    <row r="239" spans="1:9" x14ac:dyDescent="0.25">
      <c r="A239" s="11">
        <v>63</v>
      </c>
      <c r="B239" s="11">
        <v>13.422030345719923</v>
      </c>
      <c r="C239" s="11">
        <v>-2.0741400419234051</v>
      </c>
      <c r="I239"/>
    </row>
    <row r="240" spans="1:9" x14ac:dyDescent="0.25">
      <c r="A240" s="11">
        <v>64</v>
      </c>
      <c r="B240" s="11">
        <v>12.557062670151382</v>
      </c>
      <c r="C240" s="11">
        <v>-0.54690558540189826</v>
      </c>
      <c r="I240"/>
    </row>
    <row r="241" spans="1:9" x14ac:dyDescent="0.25">
      <c r="A241" s="11">
        <v>65</v>
      </c>
      <c r="B241" s="11">
        <v>12.250860116604759</v>
      </c>
      <c r="C241" s="11">
        <v>-0.3697810488720652</v>
      </c>
      <c r="I241"/>
    </row>
    <row r="242" spans="1:9" x14ac:dyDescent="0.25">
      <c r="A242" s="11">
        <v>66</v>
      </c>
      <c r="B242" s="11">
        <v>12.59396343250968</v>
      </c>
      <c r="C242" s="11">
        <v>-2.0492221754633242</v>
      </c>
      <c r="I242"/>
    </row>
    <row r="243" spans="1:9" x14ac:dyDescent="0.25">
      <c r="A243" s="11">
        <v>67</v>
      </c>
      <c r="B243" s="11">
        <v>12.973747242816065</v>
      </c>
      <c r="C243" s="11">
        <v>-0.58725526380570336</v>
      </c>
      <c r="I243"/>
    </row>
    <row r="244" spans="1:9" x14ac:dyDescent="0.25">
      <c r="A244" s="11">
        <v>68</v>
      </c>
      <c r="B244" s="11">
        <v>12.749589101480264</v>
      </c>
      <c r="C244" s="11">
        <v>4.6295029908206331E-2</v>
      </c>
      <c r="I244"/>
    </row>
    <row r="245" spans="1:9" x14ac:dyDescent="0.25">
      <c r="A245" s="11">
        <v>69</v>
      </c>
      <c r="B245" s="11">
        <v>11.953708897655027</v>
      </c>
      <c r="C245" s="11">
        <v>0.95178983608807499</v>
      </c>
      <c r="I245"/>
    </row>
    <row r="246" spans="1:9" x14ac:dyDescent="0.25">
      <c r="A246" s="11">
        <v>70</v>
      </c>
      <c r="B246" s="11">
        <v>11.300704124551519</v>
      </c>
      <c r="C246" s="11">
        <v>5.418240007074715E-2</v>
      </c>
      <c r="I246"/>
    </row>
    <row r="247" spans="1:9" x14ac:dyDescent="0.25">
      <c r="A247" s="11">
        <v>71</v>
      </c>
      <c r="B247" s="11">
        <v>11.485057481241572</v>
      </c>
      <c r="C247" s="11">
        <v>-0.55434618622468967</v>
      </c>
      <c r="I247"/>
    </row>
    <row r="248" spans="1:9" x14ac:dyDescent="0.25">
      <c r="A248" s="11">
        <v>72</v>
      </c>
      <c r="B248" s="11">
        <v>12.46586565516454</v>
      </c>
      <c r="C248" s="11">
        <v>-0.68070826621977254</v>
      </c>
      <c r="I248"/>
    </row>
    <row r="249" spans="1:9" x14ac:dyDescent="0.25">
      <c r="A249" s="11">
        <v>73</v>
      </c>
      <c r="B249" s="11">
        <v>13.459630769555034</v>
      </c>
      <c r="C249" s="11">
        <v>0.42338517452940927</v>
      </c>
      <c r="I249"/>
    </row>
    <row r="250" spans="1:9" x14ac:dyDescent="0.25">
      <c r="A250" s="11">
        <v>74</v>
      </c>
      <c r="B250" s="11">
        <v>13.661214583772253</v>
      </c>
      <c r="C250" s="11">
        <v>-0.81643286980500207</v>
      </c>
      <c r="I250"/>
    </row>
    <row r="251" spans="1:9" x14ac:dyDescent="0.25">
      <c r="A251" s="11">
        <v>75</v>
      </c>
      <c r="B251" s="11">
        <v>12.988759773794445</v>
      </c>
      <c r="C251" s="11">
        <v>-1.0466009256564028</v>
      </c>
      <c r="I251"/>
    </row>
    <row r="252" spans="1:9" x14ac:dyDescent="0.25">
      <c r="A252" s="11">
        <v>76</v>
      </c>
      <c r="B252" s="11">
        <v>12.123792098225906</v>
      </c>
      <c r="C252" s="11">
        <v>-1.2303888665032243</v>
      </c>
      <c r="I252"/>
    </row>
    <row r="253" spans="1:9" x14ac:dyDescent="0.25">
      <c r="A253" s="11">
        <v>77</v>
      </c>
      <c r="B253" s="11">
        <v>11.817589544679281</v>
      </c>
      <c r="C253" s="11">
        <v>-0.29494732751831876</v>
      </c>
      <c r="I253"/>
    </row>
    <row r="254" spans="1:9" x14ac:dyDescent="0.25">
      <c r="A254" s="11">
        <v>78</v>
      </c>
      <c r="B254" s="11">
        <v>12.160692860584195</v>
      </c>
      <c r="C254" s="11">
        <v>-0.99853544281948103</v>
      </c>
      <c r="I254"/>
    </row>
    <row r="255" spans="1:9" x14ac:dyDescent="0.25">
      <c r="A255" s="11">
        <v>79</v>
      </c>
      <c r="B255" s="11">
        <v>12.540476670890589</v>
      </c>
      <c r="C255" s="11">
        <v>-1.3836715768780863</v>
      </c>
      <c r="I255"/>
    </row>
    <row r="256" spans="1:9" x14ac:dyDescent="0.25">
      <c r="A256" s="11">
        <v>80</v>
      </c>
      <c r="B256" s="11">
        <v>12.316318529554788</v>
      </c>
      <c r="C256" s="11">
        <v>-1.5937607333023269</v>
      </c>
      <c r="I256"/>
    </row>
    <row r="257" spans="1:9" x14ac:dyDescent="0.25">
      <c r="A257" s="11">
        <v>81</v>
      </c>
      <c r="B257" s="11">
        <v>11.520438325729549</v>
      </c>
      <c r="C257" s="11">
        <v>-0.69713394441893151</v>
      </c>
      <c r="I257"/>
    </row>
    <row r="258" spans="1:9" x14ac:dyDescent="0.25">
      <c r="A258" s="11">
        <v>82</v>
      </c>
      <c r="B258" s="11">
        <v>10.867433552626048</v>
      </c>
      <c r="C258" s="11">
        <v>-0.80322916532542088</v>
      </c>
      <c r="I258"/>
    </row>
    <row r="259" spans="1:9" x14ac:dyDescent="0.25">
      <c r="A259" s="11">
        <v>83</v>
      </c>
      <c r="B259" s="11">
        <v>11.051786909316094</v>
      </c>
      <c r="C259" s="11">
        <v>-1.6461329060219807</v>
      </c>
      <c r="I259"/>
    </row>
    <row r="260" spans="1:9" x14ac:dyDescent="0.25">
      <c r="A260" s="11">
        <v>84</v>
      </c>
      <c r="B260" s="11">
        <v>12.032595083239062</v>
      </c>
      <c r="C260" s="11">
        <v>-2.1423571443399556</v>
      </c>
      <c r="I260"/>
    </row>
    <row r="261" spans="1:9" x14ac:dyDescent="0.25">
      <c r="A261" s="11">
        <v>85</v>
      </c>
      <c r="B261" s="11">
        <v>13.026360197629566</v>
      </c>
      <c r="C261" s="11">
        <v>8.3653284985679477E-2</v>
      </c>
      <c r="I261"/>
    </row>
    <row r="262" spans="1:9" x14ac:dyDescent="0.25">
      <c r="A262" s="11">
        <v>86</v>
      </c>
      <c r="B262" s="11">
        <v>13.227944011846777</v>
      </c>
      <c r="C262" s="11">
        <v>-1.2302843101286687</v>
      </c>
      <c r="I262"/>
    </row>
    <row r="263" spans="1:9" x14ac:dyDescent="0.25">
      <c r="A263" s="11">
        <v>87</v>
      </c>
      <c r="B263" s="11">
        <v>12.555489201868982</v>
      </c>
      <c r="C263" s="11">
        <v>-1.3290480665043258</v>
      </c>
      <c r="I263"/>
    </row>
    <row r="264" spans="1:9" x14ac:dyDescent="0.25">
      <c r="A264" s="11">
        <v>88</v>
      </c>
      <c r="B264" s="11">
        <v>11.690521526300428</v>
      </c>
      <c r="C264" s="11">
        <v>-0.5576017175419743</v>
      </c>
      <c r="I264"/>
    </row>
    <row r="265" spans="1:9" x14ac:dyDescent="0.25">
      <c r="A265" s="11">
        <v>89</v>
      </c>
      <c r="B265" s="11">
        <v>11.384318972753805</v>
      </c>
      <c r="C265" s="11">
        <v>-0.55341232871076151</v>
      </c>
      <c r="I265"/>
    </row>
    <row r="266" spans="1:9" x14ac:dyDescent="0.25">
      <c r="A266" s="11">
        <v>90</v>
      </c>
      <c r="B266" s="11">
        <v>11.727422288658724</v>
      </c>
      <c r="C266" s="11">
        <v>-0.53392840619777893</v>
      </c>
      <c r="I266"/>
    </row>
    <row r="267" spans="1:9" x14ac:dyDescent="0.25">
      <c r="A267" s="11">
        <v>91</v>
      </c>
      <c r="B267" s="11">
        <v>12.107206098965111</v>
      </c>
      <c r="C267" s="11">
        <v>-1.8648911892576336E-2</v>
      </c>
      <c r="I267"/>
    </row>
    <row r="268" spans="1:9" x14ac:dyDescent="0.25">
      <c r="A268" s="11">
        <v>92</v>
      </c>
      <c r="B268" s="11">
        <v>11.883047957629321</v>
      </c>
      <c r="C268" s="11">
        <v>-0.68016479330516511</v>
      </c>
      <c r="I268"/>
    </row>
    <row r="269" spans="1:9" x14ac:dyDescent="0.25">
      <c r="A269" s="11">
        <v>93</v>
      </c>
      <c r="B269" s="11">
        <v>11.087167753804071</v>
      </c>
      <c r="C269" s="11">
        <v>-0.1330735198330224</v>
      </c>
      <c r="I269"/>
    </row>
    <row r="270" spans="1:9" x14ac:dyDescent="0.25">
      <c r="A270" s="11">
        <v>94</v>
      </c>
      <c r="B270" s="11">
        <v>10.434162980700567</v>
      </c>
      <c r="C270" s="11">
        <v>-0.31122542543199572</v>
      </c>
      <c r="I270"/>
    </row>
    <row r="271" spans="1:9" x14ac:dyDescent="0.25">
      <c r="A271" s="11">
        <v>95</v>
      </c>
      <c r="B271" s="11">
        <v>10.618516337390618</v>
      </c>
      <c r="C271" s="11">
        <v>0.18151781403581957</v>
      </c>
      <c r="I271"/>
    </row>
    <row r="272" spans="1:9" x14ac:dyDescent="0.25">
      <c r="A272" s="11">
        <v>96</v>
      </c>
      <c r="B272" s="11">
        <v>11.599324511313585</v>
      </c>
      <c r="C272" s="11">
        <v>-0.99165871195983613</v>
      </c>
      <c r="I272"/>
    </row>
    <row r="273" spans="1:9" x14ac:dyDescent="0.25">
      <c r="A273" s="11">
        <v>97</v>
      </c>
      <c r="B273" s="11">
        <v>12.59308962570408</v>
      </c>
      <c r="C273" s="11">
        <v>1.6332590234813669</v>
      </c>
      <c r="I273"/>
    </row>
    <row r="274" spans="1:9" x14ac:dyDescent="0.25">
      <c r="A274" s="11">
        <v>98</v>
      </c>
      <c r="B274" s="11">
        <v>12.794673439921301</v>
      </c>
      <c r="C274" s="11">
        <v>-0.31105558509204378</v>
      </c>
      <c r="I274"/>
    </row>
    <row r="275" spans="1:9" x14ac:dyDescent="0.25">
      <c r="A275" s="11">
        <v>99</v>
      </c>
      <c r="B275" s="11">
        <v>12.122218629943491</v>
      </c>
      <c r="C275" s="11">
        <v>-0.14254003155587824</v>
      </c>
      <c r="I275"/>
    </row>
    <row r="276" spans="1:9" x14ac:dyDescent="0.25">
      <c r="A276" s="11">
        <v>100</v>
      </c>
      <c r="B276" s="11">
        <v>11.257250954374944</v>
      </c>
      <c r="C276" s="11">
        <v>0.88116807232764671</v>
      </c>
      <c r="I276"/>
    </row>
    <row r="277" spans="1:9" x14ac:dyDescent="0.25">
      <c r="A277" s="11">
        <v>101</v>
      </c>
      <c r="B277" s="11">
        <v>10.951048400828327</v>
      </c>
      <c r="C277" s="11">
        <v>0.70358733624875747</v>
      </c>
      <c r="I277"/>
    </row>
    <row r="278" spans="1:9" x14ac:dyDescent="0.25">
      <c r="A278" s="11">
        <v>102</v>
      </c>
      <c r="B278" s="11">
        <v>11.294151716733241</v>
      </c>
      <c r="C278" s="11">
        <v>5.7977239541415315E-2</v>
      </c>
      <c r="I278"/>
    </row>
    <row r="279" spans="1:9" x14ac:dyDescent="0.25">
      <c r="A279" s="11">
        <v>103</v>
      </c>
      <c r="B279" s="11">
        <v>11.673935527039635</v>
      </c>
      <c r="C279" s="11">
        <v>0.96700514400392201</v>
      </c>
      <c r="I279"/>
    </row>
    <row r="280" spans="1:9" x14ac:dyDescent="0.25">
      <c r="A280" s="11">
        <v>104</v>
      </c>
      <c r="B280" s="11">
        <v>11.449777385703836</v>
      </c>
      <c r="C280" s="11">
        <v>0.28431124017852127</v>
      </c>
      <c r="I280"/>
    </row>
    <row r="281" spans="1:9" x14ac:dyDescent="0.25">
      <c r="A281" s="11">
        <v>105</v>
      </c>
      <c r="B281" s="11">
        <v>10.653897181878584</v>
      </c>
      <c r="C281" s="11">
        <v>1.5087557798056093</v>
      </c>
      <c r="I281"/>
    </row>
    <row r="282" spans="1:9" x14ac:dyDescent="0.25">
      <c r="A282" s="11">
        <v>106</v>
      </c>
      <c r="B282" s="11">
        <v>10.000892408775091</v>
      </c>
      <c r="C282" s="11">
        <v>1.4908795376086932</v>
      </c>
      <c r="I282"/>
    </row>
    <row r="283" spans="1:9" x14ac:dyDescent="0.25">
      <c r="A283" s="11">
        <v>107</v>
      </c>
      <c r="B283" s="11">
        <v>10.185245765465131</v>
      </c>
      <c r="C283" s="11">
        <v>0.87367724932804691</v>
      </c>
      <c r="I283"/>
    </row>
    <row r="284" spans="1:9" x14ac:dyDescent="0.25">
      <c r="A284" s="11">
        <v>108</v>
      </c>
      <c r="B284" s="11">
        <v>11.166053939388108</v>
      </c>
      <c r="C284" s="11">
        <v>0.13636808613651397</v>
      </c>
      <c r="I284"/>
    </row>
    <row r="285" spans="1:9" x14ac:dyDescent="0.25">
      <c r="A285" s="11">
        <v>109</v>
      </c>
      <c r="B285" s="11">
        <v>12.159819053778602</v>
      </c>
      <c r="C285" s="11">
        <v>2.4526461673633548</v>
      </c>
      <c r="I285"/>
    </row>
    <row r="286" spans="1:9" x14ac:dyDescent="0.25">
      <c r="A286" s="11">
        <v>110</v>
      </c>
      <c r="B286" s="11">
        <v>12.361402867995819</v>
      </c>
      <c r="C286" s="11">
        <v>0.20097367715685088</v>
      </c>
      <c r="I286"/>
    </row>
    <row r="287" spans="1:9" x14ac:dyDescent="0.25">
      <c r="A287" s="11">
        <v>111</v>
      </c>
      <c r="B287" s="11">
        <v>11.688948058018015</v>
      </c>
      <c r="C287" s="11">
        <v>0.12007361341278688</v>
      </c>
      <c r="I287"/>
    </row>
    <row r="288" spans="1:9" x14ac:dyDescent="0.25">
      <c r="A288" s="11">
        <v>112</v>
      </c>
      <c r="B288" s="11">
        <v>10.823980382449474</v>
      </c>
      <c r="C288" s="11">
        <v>1.3961081487332283</v>
      </c>
      <c r="I288"/>
    </row>
    <row r="289" spans="1:9" x14ac:dyDescent="0.25">
      <c r="A289" s="11">
        <v>113</v>
      </c>
      <c r="B289" s="11">
        <v>10.517777828902849</v>
      </c>
      <c r="C289" s="11">
        <v>1.5429905901152878</v>
      </c>
      <c r="I289"/>
    </row>
    <row r="290" spans="1:9" x14ac:dyDescent="0.25">
      <c r="A290" s="11">
        <v>114</v>
      </c>
      <c r="B290" s="11">
        <v>10.860881144807765</v>
      </c>
      <c r="C290" s="11">
        <v>0.76899852405499836</v>
      </c>
      <c r="I290"/>
    </row>
    <row r="291" spans="1:9" x14ac:dyDescent="0.25">
      <c r="A291" s="11">
        <v>115</v>
      </c>
      <c r="B291" s="11">
        <v>11.240664955114159</v>
      </c>
      <c r="C291" s="11">
        <v>1.4053775670518114</v>
      </c>
      <c r="I291"/>
    </row>
    <row r="292" spans="1:9" x14ac:dyDescent="0.25">
      <c r="A292" s="11">
        <v>116</v>
      </c>
      <c r="B292" s="11">
        <v>11.01650681377836</v>
      </c>
      <c r="C292" s="11">
        <v>0.13399395390903912</v>
      </c>
      <c r="I292"/>
    </row>
    <row r="293" spans="1:9" x14ac:dyDescent="0.25">
      <c r="A293" s="11">
        <v>117</v>
      </c>
      <c r="B293" s="11">
        <v>10.22062660995312</v>
      </c>
      <c r="C293" s="11">
        <v>0.36520731234520731</v>
      </c>
      <c r="I293"/>
    </row>
    <row r="294" spans="1:9" x14ac:dyDescent="0.25">
      <c r="A294" s="11">
        <v>118</v>
      </c>
      <c r="B294" s="11">
        <v>9.5676218368496126</v>
      </c>
      <c r="C294" s="11">
        <v>0.59478780802687581</v>
      </c>
      <c r="I294"/>
    </row>
    <row r="295" spans="1:9" x14ac:dyDescent="0.25">
      <c r="A295" s="11">
        <v>119</v>
      </c>
      <c r="B295" s="11">
        <v>9.7519751935396553</v>
      </c>
      <c r="C295" s="11">
        <v>1.0178051123173937</v>
      </c>
      <c r="I295"/>
    </row>
    <row r="296" spans="1:9" x14ac:dyDescent="0.25">
      <c r="A296" s="11">
        <v>120</v>
      </c>
      <c r="B296" s="11">
        <v>10.732783367462616</v>
      </c>
      <c r="C296" s="11">
        <v>0.3621545615052959</v>
      </c>
      <c r="I296"/>
    </row>
    <row r="297" spans="1:9" x14ac:dyDescent="0.25">
      <c r="A297" s="11">
        <v>121</v>
      </c>
      <c r="B297" s="11">
        <v>11.726548481853134</v>
      </c>
      <c r="C297" s="11">
        <v>1.8206522737166129</v>
      </c>
      <c r="I297"/>
    </row>
    <row r="298" spans="1:9" x14ac:dyDescent="0.25">
      <c r="A298" s="11">
        <v>122</v>
      </c>
      <c r="B298" s="11">
        <v>11.928132296070347</v>
      </c>
      <c r="C298" s="11">
        <v>0.89099759632857811</v>
      </c>
      <c r="I298"/>
    </row>
    <row r="299" spans="1:9" x14ac:dyDescent="0.25">
      <c r="A299" s="11">
        <v>123</v>
      </c>
      <c r="B299" s="11">
        <v>11.255677486092551</v>
      </c>
      <c r="C299" s="11">
        <v>-0.41758061773365363</v>
      </c>
      <c r="I299"/>
    </row>
    <row r="300" spans="1:9" x14ac:dyDescent="0.25">
      <c r="A300" s="11">
        <v>124</v>
      </c>
      <c r="B300" s="11">
        <v>10.390709810523997</v>
      </c>
      <c r="C300" s="11">
        <v>0.81003635242796612</v>
      </c>
      <c r="I300"/>
    </row>
    <row r="301" spans="1:9" x14ac:dyDescent="0.25">
      <c r="A301" s="11">
        <v>125</v>
      </c>
      <c r="B301" s="11">
        <v>10.084507256977371</v>
      </c>
      <c r="C301" s="11">
        <v>1.171407711707273</v>
      </c>
      <c r="I301"/>
    </row>
    <row r="302" spans="1:9" x14ac:dyDescent="0.25">
      <c r="A302" s="11">
        <v>126</v>
      </c>
      <c r="B302" s="11">
        <v>10.427610572882294</v>
      </c>
      <c r="C302" s="11">
        <v>0.49081438067987904</v>
      </c>
      <c r="I302"/>
    </row>
    <row r="303" spans="1:9" x14ac:dyDescent="0.25">
      <c r="A303" s="11">
        <v>127</v>
      </c>
      <c r="B303" s="11">
        <v>10.807394383188683</v>
      </c>
      <c r="C303" s="11">
        <v>0.75252735336768062</v>
      </c>
      <c r="I303"/>
    </row>
    <row r="304" spans="1:9" x14ac:dyDescent="0.25">
      <c r="A304" s="11">
        <v>128</v>
      </c>
      <c r="B304" s="11">
        <v>10.583236241852889</v>
      </c>
      <c r="C304" s="11">
        <v>-0.50727967655190476</v>
      </c>
      <c r="I304"/>
    </row>
    <row r="305" spans="1:9" x14ac:dyDescent="0.25">
      <c r="A305" s="11">
        <v>129</v>
      </c>
      <c r="B305" s="11">
        <v>9.7873560380276423</v>
      </c>
      <c r="C305" s="11">
        <v>-6.8660823490452216E-2</v>
      </c>
      <c r="I305"/>
    </row>
    <row r="306" spans="1:9" x14ac:dyDescent="0.25">
      <c r="A306" s="11">
        <v>130</v>
      </c>
      <c r="B306" s="11">
        <v>9.1343512649241365</v>
      </c>
      <c r="C306" s="11">
        <v>-0.12372864890958546</v>
      </c>
      <c r="I306"/>
    </row>
    <row r="307" spans="1:9" x14ac:dyDescent="0.25">
      <c r="A307" s="11">
        <v>131</v>
      </c>
      <c r="B307" s="11">
        <v>9.3187046216141862</v>
      </c>
      <c r="C307" s="11">
        <v>-8.158258833778298E-2</v>
      </c>
      <c r="I307"/>
    </row>
    <row r="308" spans="1:9" ht="15.75" thickBot="1" x14ac:dyDescent="0.3">
      <c r="A308" s="12">
        <v>132</v>
      </c>
      <c r="B308" s="12">
        <v>10.29951279553717</v>
      </c>
      <c r="C308" s="12">
        <v>-0.52639295671912656</v>
      </c>
      <c r="I308"/>
    </row>
  </sheetData>
  <mergeCells count="1">
    <mergeCell ref="A2:G2"/>
  </mergeCells>
  <pageMargins left="0.7" right="0.7" top="0.75" bottom="0.75" header="0.3" footer="0.3"/>
  <ignoredErrors>
    <ignoredError sqref="L140 I140" formulaRange="1"/>
  </ignoredErrors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DesempleoColombia</vt:lpstr>
      <vt:lpstr>Desempleo DescomposiciónMulti</vt:lpstr>
      <vt:lpstr>Desempleo Descomp.Aditivo </vt:lpstr>
      <vt:lpstr>Indice Estacional </vt:lpstr>
      <vt:lpstr>Error de Pronóstico </vt:lpstr>
      <vt:lpstr>RegresiónDicotómica </vt:lpstr>
      <vt:lpstr>RegresiónTrigronométrica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Pepi</cp:lastModifiedBy>
  <dcterms:created xsi:type="dcterms:W3CDTF">2012-02-09T21:32:29Z</dcterms:created>
  <dcterms:modified xsi:type="dcterms:W3CDTF">2013-10-25T00:33:52Z</dcterms:modified>
</cp:coreProperties>
</file>