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<sst xmlns="http://schemas.openxmlformats.org/spreadsheetml/2006/main" count="60" uniqueCount="49">
  <si>
    <t>Desglose del REME</t>
  </si>
  <si>
    <t>Estado de la Posición Monetaria</t>
  </si>
  <si>
    <t>Histórico</t>
  </si>
  <si>
    <t>Factor de corrección</t>
  </si>
  <si>
    <t>Valor Ajustado</t>
  </si>
  <si>
    <t>Variación</t>
  </si>
  <si>
    <t>Efectivo y equivalente</t>
  </si>
  <si>
    <t>Operacional</t>
  </si>
  <si>
    <t>Inversión</t>
  </si>
  <si>
    <t>Financiamiento</t>
  </si>
  <si>
    <t>Neto</t>
  </si>
  <si>
    <t>Posición Monet Neta Inicial</t>
  </si>
  <si>
    <t>Activos monetarios</t>
  </si>
  <si>
    <t>Bancos</t>
  </si>
  <si>
    <t>Cuentas por cobrar</t>
  </si>
  <si>
    <t>Inversiones temporales</t>
  </si>
  <si>
    <t xml:space="preserve">Provisión cuentas malas </t>
  </si>
  <si>
    <t>Gastos Prepagados</t>
  </si>
  <si>
    <t>Total activos monetarios</t>
  </si>
  <si>
    <t>Pasivos Monetarios</t>
  </si>
  <si>
    <t>Alquileres por pagar</t>
  </si>
  <si>
    <t>Arrendamiento maquinaria</t>
  </si>
  <si>
    <t>Cuentas por pagar</t>
  </si>
  <si>
    <t>Hipoteca Banco Unido</t>
  </si>
  <si>
    <t xml:space="preserve">Prestaciones sociales </t>
  </si>
  <si>
    <t xml:space="preserve">Prestamos Bancarios </t>
  </si>
  <si>
    <t>Total pasivo monetarios</t>
  </si>
  <si>
    <t>Posición monetaria neta</t>
  </si>
  <si>
    <t>Mas: Aumentos</t>
  </si>
  <si>
    <t>Ventas</t>
  </si>
  <si>
    <t>Venta de Propiedad, planta  y equipo</t>
  </si>
  <si>
    <t>Aumento Capital</t>
  </si>
  <si>
    <t>Total Aumentos a la PMN</t>
  </si>
  <si>
    <t>Menos: Disminuciones</t>
  </si>
  <si>
    <t>Compra de mobiliario</t>
  </si>
  <si>
    <t>Compra de terreno</t>
  </si>
  <si>
    <t>Compra de materiales</t>
  </si>
  <si>
    <t>Gastos de intereses</t>
  </si>
  <si>
    <t>Gastos de ventas</t>
  </si>
  <si>
    <t xml:space="preserve">Gastos de impuestos </t>
  </si>
  <si>
    <t>Dividendos</t>
  </si>
  <si>
    <t>Total Disminuciones a la PMN</t>
  </si>
  <si>
    <t>Pos. Monetaria Neta/Estimada</t>
  </si>
  <si>
    <t>Activos Monetarios Final</t>
  </si>
  <si>
    <t>Total activos monetarios final</t>
  </si>
  <si>
    <t>Pasivos Monetarios Final</t>
  </si>
  <si>
    <t>Total pasivo monetarios final</t>
  </si>
  <si>
    <t>Pos Monet Neta Final</t>
  </si>
  <si>
    <t>Ganancia (Pérdida) Monetaria</t>
  </si>
</sst>
</file>

<file path=xl/styles.xml><?xml version="1.0" encoding="utf-8"?>
<styleSheet xmlns="http://schemas.openxmlformats.org/spreadsheetml/2006/main">
  <numFmts count="33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0"/>
  </numFmts>
  <fonts count="8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Browallia New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3" xfId="0" applyNumberFormat="1" applyFont="1" applyFill="1" applyBorder="1" applyAlignment="1">
      <alignment/>
    </xf>
    <xf numFmtId="39" fontId="4" fillId="0" borderId="4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4" fillId="0" borderId="5" xfId="0" applyNumberFormat="1" applyFont="1" applyFill="1" applyBorder="1" applyAlignment="1">
      <alignment/>
    </xf>
    <xf numFmtId="39" fontId="4" fillId="0" borderId="6" xfId="0" applyNumberFormat="1" applyFont="1" applyFill="1" applyBorder="1" applyAlignment="1">
      <alignment/>
    </xf>
    <xf numFmtId="39" fontId="4" fillId="0" borderId="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88" fontId="1" fillId="0" borderId="9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" fillId="2" borderId="13" xfId="19" applyFont="1" applyFill="1" applyBorder="1" applyAlignment="1">
      <alignment horizontal="center" vertical="center" wrapText="1"/>
      <protection/>
    </xf>
    <xf numFmtId="0" fontId="2" fillId="2" borderId="14" xfId="0" applyFont="1" applyFill="1" applyBorder="1" applyAlignment="1">
      <alignment horizontal="center" vertical="center" wrapText="1"/>
    </xf>
    <xf numFmtId="4" fontId="3" fillId="0" borderId="15" xfId="20" applyNumberFormat="1" applyFont="1" applyFill="1" applyBorder="1">
      <alignment/>
      <protection/>
    </xf>
    <xf numFmtId="4" fontId="4" fillId="0" borderId="16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39" fontId="4" fillId="0" borderId="16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39" fontId="4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9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>
      <selection activeCell="E50" sqref="E50"/>
    </sheetView>
  </sheetViews>
  <sheetFormatPr defaultColWidth="11.421875" defaultRowHeight="12.75"/>
  <cols>
    <col min="1" max="1" width="26.28125" style="1" customWidth="1"/>
    <col min="2" max="2" width="9.8515625" style="1" customWidth="1"/>
    <col min="3" max="3" width="8.8515625" style="2" customWidth="1"/>
    <col min="4" max="4" width="10.8515625" style="1" customWidth="1"/>
    <col min="5" max="5" width="10.28125" style="1" customWidth="1"/>
    <col min="6" max="6" width="10.8515625" style="1" customWidth="1"/>
    <col min="7" max="7" width="10.421875" style="1" customWidth="1"/>
    <col min="8" max="10" width="9.8515625" style="1" customWidth="1"/>
    <col min="11" max="11" width="14.140625" style="1" bestFit="1" customWidth="1"/>
    <col min="12" max="16384" width="11.421875" style="1" customWidth="1"/>
  </cols>
  <sheetData>
    <row r="1" spans="1:10" ht="15">
      <c r="A1" s="22"/>
      <c r="B1" s="23"/>
      <c r="C1" s="24"/>
      <c r="D1" s="23"/>
      <c r="E1" s="23"/>
      <c r="F1" s="25" t="s">
        <v>0</v>
      </c>
      <c r="G1" s="26"/>
      <c r="H1" s="26"/>
      <c r="I1" s="26"/>
      <c r="J1" s="27"/>
    </row>
    <row r="2" spans="1:10" ht="22.5">
      <c r="A2" s="28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9" t="s">
        <v>10</v>
      </c>
    </row>
    <row r="3" spans="1:11" s="8" customFormat="1" ht="9">
      <c r="A3" s="30" t="s">
        <v>11</v>
      </c>
      <c r="B3" s="5"/>
      <c r="C3" s="6"/>
      <c r="D3" s="5"/>
      <c r="E3" s="5"/>
      <c r="F3" s="5"/>
      <c r="G3" s="5"/>
      <c r="H3" s="5"/>
      <c r="I3" s="5"/>
      <c r="J3" s="31"/>
      <c r="K3" s="7"/>
    </row>
    <row r="4" spans="1:11" s="8" customFormat="1" ht="9">
      <c r="A4" s="32" t="s">
        <v>12</v>
      </c>
      <c r="B4" s="5"/>
      <c r="C4" s="6"/>
      <c r="D4" s="5"/>
      <c r="E4" s="5"/>
      <c r="F4" s="5"/>
      <c r="G4" s="5"/>
      <c r="H4" s="5"/>
      <c r="I4" s="5"/>
      <c r="J4" s="31"/>
      <c r="K4" s="7"/>
    </row>
    <row r="5" spans="1:11" s="8" customFormat="1" ht="9">
      <c r="A5" s="33" t="s">
        <v>13</v>
      </c>
      <c r="B5" s="9">
        <v>800000</v>
      </c>
      <c r="C5" s="10">
        <f>839.7/498.1</f>
        <v>1.6858060630395504</v>
      </c>
      <c r="D5" s="9">
        <f>B5*C5</f>
        <v>1348644.8504316404</v>
      </c>
      <c r="E5" s="9">
        <f>B5-D5</f>
        <v>-548644.8504316404</v>
      </c>
      <c r="F5" s="9">
        <v>-548644.8504316404</v>
      </c>
      <c r="G5" s="9"/>
      <c r="H5" s="9"/>
      <c r="I5" s="9"/>
      <c r="J5" s="34">
        <f>SUM(F5:I5)</f>
        <v>-548644.8504316404</v>
      </c>
      <c r="K5" s="11"/>
    </row>
    <row r="6" spans="1:11" s="8" customFormat="1" ht="9">
      <c r="A6" s="33" t="s">
        <v>14</v>
      </c>
      <c r="B6" s="9">
        <v>5900700</v>
      </c>
      <c r="C6" s="10">
        <f>839.7/498.1</f>
        <v>1.6858060630395504</v>
      </c>
      <c r="D6" s="9">
        <f>B6*C6</f>
        <v>9947435.836177476</v>
      </c>
      <c r="E6" s="9">
        <f>B6-D6</f>
        <v>-4046735.8361774758</v>
      </c>
      <c r="F6" s="9"/>
      <c r="G6" s="9">
        <v>-4046735.84</v>
      </c>
      <c r="H6" s="9"/>
      <c r="I6" s="9"/>
      <c r="J6" s="34">
        <f>SUM(F6:I6)</f>
        <v>-4046735.84</v>
      </c>
      <c r="K6" s="11"/>
    </row>
    <row r="7" spans="1:11" s="8" customFormat="1" ht="9">
      <c r="A7" s="33" t="s">
        <v>15</v>
      </c>
      <c r="B7" s="9">
        <v>4500000</v>
      </c>
      <c r="C7" s="10">
        <f>839.7/498.1</f>
        <v>1.6858060630395504</v>
      </c>
      <c r="D7" s="9">
        <f>B7*C7</f>
        <v>7586127.283677977</v>
      </c>
      <c r="E7" s="9">
        <f>B7-D7</f>
        <v>-3086127.2836779766</v>
      </c>
      <c r="F7" s="9">
        <v>-3086127.28</v>
      </c>
      <c r="G7" s="9"/>
      <c r="H7" s="9"/>
      <c r="I7" s="9"/>
      <c r="J7" s="34">
        <f>SUM(F7:I7)</f>
        <v>-3086127.28</v>
      </c>
      <c r="K7" s="11"/>
    </row>
    <row r="8" spans="1:11" s="8" customFormat="1" ht="9">
      <c r="A8" s="33" t="s">
        <v>16</v>
      </c>
      <c r="B8" s="9">
        <v>-890000</v>
      </c>
      <c r="C8" s="10">
        <f>839.7/498.1</f>
        <v>1.6858060630395504</v>
      </c>
      <c r="D8" s="9">
        <f>B8*C8</f>
        <v>-1500367.3961051998</v>
      </c>
      <c r="E8" s="9">
        <f>B8-D8</f>
        <v>610367.3961051998</v>
      </c>
      <c r="F8" s="9"/>
      <c r="G8" s="9">
        <v>610367.4</v>
      </c>
      <c r="H8" s="9"/>
      <c r="I8" s="9"/>
      <c r="J8" s="34">
        <f>SUM(F8:I8)</f>
        <v>610367.4</v>
      </c>
      <c r="K8" s="11"/>
    </row>
    <row r="9" spans="1:11" s="8" customFormat="1" ht="9">
      <c r="A9" s="33" t="s">
        <v>17</v>
      </c>
      <c r="B9" s="9">
        <v>1200000</v>
      </c>
      <c r="C9" s="10">
        <f>839.7/498.1</f>
        <v>1.6858060630395504</v>
      </c>
      <c r="D9" s="9">
        <f>B9*C9</f>
        <v>2022967.2756474605</v>
      </c>
      <c r="E9" s="9">
        <f>B9-D9</f>
        <v>-822967.2756474605</v>
      </c>
      <c r="F9" s="9"/>
      <c r="G9" s="9">
        <v>-822967.28</v>
      </c>
      <c r="H9" s="9"/>
      <c r="I9" s="9"/>
      <c r="J9" s="34">
        <f>SUM(F9:I9)</f>
        <v>-822967.28</v>
      </c>
      <c r="K9" s="11"/>
    </row>
    <row r="10" spans="1:11" s="8" customFormat="1" ht="9">
      <c r="A10" s="35" t="s">
        <v>18</v>
      </c>
      <c r="B10" s="12">
        <f>SUM(B5:B9)</f>
        <v>11510700</v>
      </c>
      <c r="C10" s="10"/>
      <c r="D10" s="12">
        <f>SUM(D5:D9)</f>
        <v>19404807.849829353</v>
      </c>
      <c r="E10" s="9"/>
      <c r="F10" s="9"/>
      <c r="G10" s="9"/>
      <c r="H10" s="9"/>
      <c r="I10" s="9"/>
      <c r="J10" s="34"/>
      <c r="K10" s="11"/>
    </row>
    <row r="11" spans="1:11" s="8" customFormat="1" ht="9">
      <c r="A11" s="33"/>
      <c r="B11" s="9"/>
      <c r="C11" s="10"/>
      <c r="D11" s="9"/>
      <c r="E11" s="9"/>
      <c r="F11" s="9"/>
      <c r="G11" s="9"/>
      <c r="H11" s="9"/>
      <c r="I11" s="9"/>
      <c r="J11" s="34"/>
      <c r="K11" s="11"/>
    </row>
    <row r="12" spans="1:11" s="8" customFormat="1" ht="9">
      <c r="A12" s="32" t="s">
        <v>19</v>
      </c>
      <c r="B12" s="9"/>
      <c r="C12" s="10"/>
      <c r="D12" s="9"/>
      <c r="E12" s="9"/>
      <c r="F12" s="9"/>
      <c r="G12" s="9"/>
      <c r="H12" s="9"/>
      <c r="I12" s="9"/>
      <c r="J12" s="34"/>
      <c r="K12" s="11"/>
    </row>
    <row r="13" spans="1:11" s="8" customFormat="1" ht="9">
      <c r="A13" s="33" t="s">
        <v>20</v>
      </c>
      <c r="B13" s="9">
        <v>3000000</v>
      </c>
      <c r="C13" s="10">
        <f aca="true" t="shared" si="0" ref="C13:C18">839.7/498.1</f>
        <v>1.6858060630395504</v>
      </c>
      <c r="D13" s="9">
        <f aca="true" t="shared" si="1" ref="D13:D18">B13*C13</f>
        <v>5057418.189118651</v>
      </c>
      <c r="E13" s="9">
        <f aca="true" t="shared" si="2" ref="E13:E18">-(B13-D13)</f>
        <v>2057418.1891186507</v>
      </c>
      <c r="F13" s="9"/>
      <c r="G13" s="9">
        <v>2057418.19</v>
      </c>
      <c r="H13" s="9"/>
      <c r="I13" s="9"/>
      <c r="J13" s="34">
        <f aca="true" t="shared" si="3" ref="J13:J18">SUM(F13:I13)</f>
        <v>2057418.19</v>
      </c>
      <c r="K13" s="11"/>
    </row>
    <row r="14" spans="1:11" s="8" customFormat="1" ht="9">
      <c r="A14" s="33" t="s">
        <v>21</v>
      </c>
      <c r="B14" s="9">
        <v>1670000</v>
      </c>
      <c r="C14" s="10">
        <f t="shared" si="0"/>
        <v>1.6858060630395504</v>
      </c>
      <c r="D14" s="9">
        <f t="shared" si="1"/>
        <v>2815296.125276049</v>
      </c>
      <c r="E14" s="9">
        <f t="shared" si="2"/>
        <v>1145296.1252760491</v>
      </c>
      <c r="F14" s="9"/>
      <c r="G14" s="9">
        <v>1145296.13</v>
      </c>
      <c r="H14" s="9"/>
      <c r="I14" s="9"/>
      <c r="J14" s="34">
        <f t="shared" si="3"/>
        <v>1145296.13</v>
      </c>
      <c r="K14" s="11"/>
    </row>
    <row r="15" spans="1:11" s="8" customFormat="1" ht="9">
      <c r="A15" s="33" t="s">
        <v>22</v>
      </c>
      <c r="B15" s="9">
        <v>2450000</v>
      </c>
      <c r="C15" s="10">
        <f t="shared" si="0"/>
        <v>1.6858060630395504</v>
      </c>
      <c r="D15" s="9">
        <f t="shared" si="1"/>
        <v>4130224.854446898</v>
      </c>
      <c r="E15" s="9">
        <f t="shared" si="2"/>
        <v>1680224.8544468982</v>
      </c>
      <c r="F15" s="9"/>
      <c r="G15" s="9">
        <v>1680224.85</v>
      </c>
      <c r="H15" s="9"/>
      <c r="I15" s="9"/>
      <c r="J15" s="34">
        <f t="shared" si="3"/>
        <v>1680224.85</v>
      </c>
      <c r="K15" s="11"/>
    </row>
    <row r="16" spans="1:11" s="8" customFormat="1" ht="9">
      <c r="A16" s="33" t="s">
        <v>23</v>
      </c>
      <c r="B16" s="9">
        <v>9607000</v>
      </c>
      <c r="C16" s="10">
        <f t="shared" si="0"/>
        <v>1.6858060630395504</v>
      </c>
      <c r="D16" s="9">
        <f t="shared" si="1"/>
        <v>16195538.84762096</v>
      </c>
      <c r="E16" s="9">
        <f t="shared" si="2"/>
        <v>6588538.84762096</v>
      </c>
      <c r="F16" s="9"/>
      <c r="G16" s="9"/>
      <c r="H16" s="9"/>
      <c r="I16" s="9">
        <v>6588538.85</v>
      </c>
      <c r="J16" s="34">
        <f t="shared" si="3"/>
        <v>6588538.85</v>
      </c>
      <c r="K16" s="11"/>
    </row>
    <row r="17" spans="1:11" s="8" customFormat="1" ht="9">
      <c r="A17" s="33" t="s">
        <v>24</v>
      </c>
      <c r="B17" s="9">
        <v>7500000</v>
      </c>
      <c r="C17" s="10">
        <f t="shared" si="0"/>
        <v>1.6858060630395504</v>
      </c>
      <c r="D17" s="9">
        <f t="shared" si="1"/>
        <v>12643545.472796628</v>
      </c>
      <c r="E17" s="9">
        <f t="shared" si="2"/>
        <v>5143545.472796628</v>
      </c>
      <c r="F17" s="9"/>
      <c r="G17" s="9">
        <v>5143545.47</v>
      </c>
      <c r="H17" s="9"/>
      <c r="I17" s="9"/>
      <c r="J17" s="34">
        <f t="shared" si="3"/>
        <v>5143545.47</v>
      </c>
      <c r="K17" s="11"/>
    </row>
    <row r="18" spans="1:11" s="8" customFormat="1" ht="9">
      <c r="A18" s="33" t="s">
        <v>25</v>
      </c>
      <c r="B18" s="9">
        <v>2900000</v>
      </c>
      <c r="C18" s="10">
        <f t="shared" si="0"/>
        <v>1.6858060630395504</v>
      </c>
      <c r="D18" s="13">
        <f t="shared" si="1"/>
        <v>4888837.582814696</v>
      </c>
      <c r="E18" s="9">
        <f t="shared" si="2"/>
        <v>1988837.5828146962</v>
      </c>
      <c r="F18" s="9"/>
      <c r="G18" s="9"/>
      <c r="H18" s="9"/>
      <c r="I18" s="9">
        <v>1988837.58</v>
      </c>
      <c r="J18" s="34">
        <f t="shared" si="3"/>
        <v>1988837.58</v>
      </c>
      <c r="K18" s="11"/>
    </row>
    <row r="19" spans="1:11" s="8" customFormat="1" ht="9">
      <c r="A19" s="35" t="s">
        <v>26</v>
      </c>
      <c r="B19" s="14">
        <f>SUM(B13:B18)</f>
        <v>27127000</v>
      </c>
      <c r="C19" s="9"/>
      <c r="D19" s="14">
        <f>SUM(D13:D18)</f>
        <v>45730861.07207388</v>
      </c>
      <c r="E19" s="9"/>
      <c r="F19" s="9"/>
      <c r="G19" s="9"/>
      <c r="H19" s="9"/>
      <c r="I19" s="9"/>
      <c r="J19" s="34"/>
      <c r="K19" s="11"/>
    </row>
    <row r="20" spans="1:11" s="8" customFormat="1" ht="9.75" thickBot="1">
      <c r="A20" s="35" t="s">
        <v>27</v>
      </c>
      <c r="B20" s="15">
        <f>+B10-B19</f>
        <v>-15616300</v>
      </c>
      <c r="C20" s="9"/>
      <c r="D20" s="15">
        <f>+D10-D19</f>
        <v>-26326053.222244523</v>
      </c>
      <c r="E20" s="9"/>
      <c r="F20" s="9"/>
      <c r="G20" s="9"/>
      <c r="H20" s="9"/>
      <c r="I20" s="9"/>
      <c r="J20" s="34"/>
      <c r="K20" s="11"/>
    </row>
    <row r="21" spans="1:11" s="8" customFormat="1" ht="9.75" thickTop="1">
      <c r="A21" s="33"/>
      <c r="B21" s="9"/>
      <c r="C21" s="9"/>
      <c r="D21" s="9"/>
      <c r="E21" s="9"/>
      <c r="F21" s="9"/>
      <c r="G21" s="9"/>
      <c r="H21" s="9"/>
      <c r="I21" s="9"/>
      <c r="J21" s="34"/>
      <c r="K21" s="11"/>
    </row>
    <row r="22" spans="1:11" s="8" customFormat="1" ht="9">
      <c r="A22" s="36" t="s">
        <v>28</v>
      </c>
      <c r="B22" s="9"/>
      <c r="C22" s="9"/>
      <c r="D22" s="9"/>
      <c r="E22" s="9"/>
      <c r="F22" s="9"/>
      <c r="G22" s="9"/>
      <c r="H22" s="9"/>
      <c r="I22" s="9"/>
      <c r="J22" s="34"/>
      <c r="K22" s="11"/>
    </row>
    <row r="23" spans="1:11" s="8" customFormat="1" ht="9">
      <c r="A23" s="33" t="s">
        <v>29</v>
      </c>
      <c r="B23" s="9">
        <v>27423700</v>
      </c>
      <c r="C23" s="9"/>
      <c r="D23" s="9">
        <v>30988871</v>
      </c>
      <c r="E23" s="9">
        <f>B23-D23</f>
        <v>-3565171</v>
      </c>
      <c r="F23" s="9"/>
      <c r="G23" s="9">
        <v>-3565171</v>
      </c>
      <c r="H23" s="9"/>
      <c r="I23" s="9"/>
      <c r="J23" s="34">
        <f>SUM(F23:I23)</f>
        <v>-3565171</v>
      </c>
      <c r="K23" s="11"/>
    </row>
    <row r="24" spans="1:11" s="8" customFormat="1" ht="9">
      <c r="A24" s="33" t="s">
        <v>30</v>
      </c>
      <c r="B24" s="9">
        <v>2400000</v>
      </c>
      <c r="C24" s="9"/>
      <c r="D24" s="9">
        <v>2520000</v>
      </c>
      <c r="E24" s="9">
        <f>B24-D24</f>
        <v>-120000</v>
      </c>
      <c r="F24" s="9"/>
      <c r="G24" s="9"/>
      <c r="H24" s="9">
        <v>-120000</v>
      </c>
      <c r="I24" s="9"/>
      <c r="J24" s="34">
        <f>SUM(F24:I24)</f>
        <v>-120000</v>
      </c>
      <c r="K24" s="11"/>
    </row>
    <row r="25" spans="1:11" s="8" customFormat="1" ht="9">
      <c r="A25" s="33" t="s">
        <v>31</v>
      </c>
      <c r="B25" s="9">
        <v>10000000</v>
      </c>
      <c r="C25" s="9"/>
      <c r="D25" s="9">
        <v>13405000</v>
      </c>
      <c r="E25" s="9">
        <f>B25-D25</f>
        <v>-3405000</v>
      </c>
      <c r="F25" s="9"/>
      <c r="G25" s="9"/>
      <c r="H25" s="9"/>
      <c r="I25" s="9">
        <v>-3405000</v>
      </c>
      <c r="J25" s="34">
        <f>SUM(F25:I25)</f>
        <v>-3405000</v>
      </c>
      <c r="K25" s="11"/>
    </row>
    <row r="26" spans="1:11" s="8" customFormat="1" ht="9">
      <c r="A26" s="33" t="s">
        <v>32</v>
      </c>
      <c r="B26" s="12">
        <f>SUM(B23:B25)</f>
        <v>39823700</v>
      </c>
      <c r="C26" s="9"/>
      <c r="D26" s="12">
        <f>SUM(D23:D25)</f>
        <v>46913871</v>
      </c>
      <c r="E26" s="9"/>
      <c r="F26" s="9"/>
      <c r="G26" s="9"/>
      <c r="H26" s="9"/>
      <c r="I26" s="9"/>
      <c r="J26" s="34"/>
      <c r="K26" s="11"/>
    </row>
    <row r="27" spans="1:11" s="8" customFormat="1" ht="9">
      <c r="A27" s="33"/>
      <c r="B27" s="9"/>
      <c r="C27" s="9"/>
      <c r="D27" s="9"/>
      <c r="E27" s="9"/>
      <c r="F27" s="9"/>
      <c r="G27" s="9"/>
      <c r="H27" s="9"/>
      <c r="I27" s="9"/>
      <c r="J27" s="34"/>
      <c r="K27" s="11"/>
    </row>
    <row r="28" spans="1:11" s="8" customFormat="1" ht="9">
      <c r="A28" s="36" t="s">
        <v>33</v>
      </c>
      <c r="B28" s="9"/>
      <c r="C28" s="9"/>
      <c r="D28" s="9"/>
      <c r="E28" s="9"/>
      <c r="F28" s="9"/>
      <c r="G28" s="9"/>
      <c r="H28" s="9"/>
      <c r="I28" s="9"/>
      <c r="J28" s="34"/>
      <c r="K28" s="11"/>
    </row>
    <row r="29" spans="1:11" s="8" customFormat="1" ht="9">
      <c r="A29" s="33" t="s">
        <v>34</v>
      </c>
      <c r="B29" s="9">
        <v>-1500000</v>
      </c>
      <c r="C29" s="9"/>
      <c r="D29" s="16">
        <v>-1665000</v>
      </c>
      <c r="E29" s="9">
        <f aca="true" t="shared" si="4" ref="E29:E35">-(D29-B29)</f>
        <v>165000</v>
      </c>
      <c r="F29" s="9"/>
      <c r="G29" s="9"/>
      <c r="H29" s="9">
        <v>165000</v>
      </c>
      <c r="I29" s="9"/>
      <c r="J29" s="34">
        <f>H29</f>
        <v>165000</v>
      </c>
      <c r="K29" s="11"/>
    </row>
    <row r="30" spans="1:11" s="8" customFormat="1" ht="9">
      <c r="A30" s="33" t="s">
        <v>35</v>
      </c>
      <c r="B30" s="9">
        <v>-5000000</v>
      </c>
      <c r="C30" s="9"/>
      <c r="D30" s="16">
        <v>-8350000</v>
      </c>
      <c r="E30" s="9">
        <f t="shared" si="4"/>
        <v>3350000</v>
      </c>
      <c r="F30" s="9"/>
      <c r="G30" s="9"/>
      <c r="H30" s="9">
        <v>3350000</v>
      </c>
      <c r="I30" s="9"/>
      <c r="J30" s="34">
        <f>H30</f>
        <v>3350000</v>
      </c>
      <c r="K30" s="11"/>
    </row>
    <row r="31" spans="1:11" s="8" customFormat="1" ht="9">
      <c r="A31" s="33" t="s">
        <v>36</v>
      </c>
      <c r="B31" s="9">
        <v>-15600000</v>
      </c>
      <c r="C31" s="9"/>
      <c r="D31" s="16">
        <v>-16692000</v>
      </c>
      <c r="E31" s="9">
        <f t="shared" si="4"/>
        <v>1092000</v>
      </c>
      <c r="F31" s="9"/>
      <c r="G31" s="9"/>
      <c r="H31" s="9">
        <v>1092000</v>
      </c>
      <c r="I31" s="9"/>
      <c r="J31" s="34">
        <f>H31</f>
        <v>1092000</v>
      </c>
      <c r="K31" s="11"/>
    </row>
    <row r="32" spans="1:11" s="8" customFormat="1" ht="9">
      <c r="A32" s="33" t="s">
        <v>37</v>
      </c>
      <c r="B32" s="9">
        <v>-2500000</v>
      </c>
      <c r="C32" s="9"/>
      <c r="D32" s="16">
        <v>-2800000</v>
      </c>
      <c r="E32" s="9">
        <f t="shared" si="4"/>
        <v>300000</v>
      </c>
      <c r="F32" s="9"/>
      <c r="G32" s="9">
        <v>300000</v>
      </c>
      <c r="H32" s="9"/>
      <c r="I32" s="9"/>
      <c r="J32" s="34">
        <f>G32</f>
        <v>300000</v>
      </c>
      <c r="K32" s="11"/>
    </row>
    <row r="33" spans="1:11" s="8" customFormat="1" ht="9">
      <c r="A33" s="33" t="s">
        <v>38</v>
      </c>
      <c r="B33" s="9">
        <v>-4450400</v>
      </c>
      <c r="C33" s="9"/>
      <c r="D33" s="16">
        <v>-4984448</v>
      </c>
      <c r="E33" s="9">
        <f t="shared" si="4"/>
        <v>534048</v>
      </c>
      <c r="F33" s="9"/>
      <c r="G33" s="9">
        <v>534048</v>
      </c>
      <c r="H33" s="9"/>
      <c r="I33" s="9"/>
      <c r="J33" s="34">
        <f>G33</f>
        <v>534048</v>
      </c>
      <c r="K33" s="11"/>
    </row>
    <row r="34" spans="1:11" s="8" customFormat="1" ht="9">
      <c r="A34" s="33" t="s">
        <v>39</v>
      </c>
      <c r="B34" s="9">
        <v>-679300</v>
      </c>
      <c r="C34" s="9"/>
      <c r="D34" s="16">
        <v>-760816</v>
      </c>
      <c r="E34" s="9">
        <f t="shared" si="4"/>
        <v>81516</v>
      </c>
      <c r="F34" s="9"/>
      <c r="G34" s="9">
        <v>81516</v>
      </c>
      <c r="H34" s="9"/>
      <c r="I34" s="9"/>
      <c r="J34" s="34">
        <f>G34</f>
        <v>81516</v>
      </c>
      <c r="K34" s="11"/>
    </row>
    <row r="35" spans="1:11" s="8" customFormat="1" ht="9">
      <c r="A35" s="33" t="s">
        <v>40</v>
      </c>
      <c r="B35" s="20">
        <v>-4000000</v>
      </c>
      <c r="C35" s="9"/>
      <c r="D35" s="19">
        <v>-4480000</v>
      </c>
      <c r="E35" s="9">
        <f t="shared" si="4"/>
        <v>480000</v>
      </c>
      <c r="F35" s="9"/>
      <c r="G35" s="9"/>
      <c r="H35" s="9"/>
      <c r="I35" s="9">
        <v>480000</v>
      </c>
      <c r="J35" s="34">
        <f>I35</f>
        <v>480000</v>
      </c>
      <c r="K35" s="11"/>
    </row>
    <row r="36" spans="1:11" s="8" customFormat="1" ht="9">
      <c r="A36" s="33" t="s">
        <v>41</v>
      </c>
      <c r="B36" s="20">
        <f>SUM(B29:B35)</f>
        <v>-33729700</v>
      </c>
      <c r="C36" s="9"/>
      <c r="D36" s="19">
        <f>SUM(D29:D35)</f>
        <v>-39732264</v>
      </c>
      <c r="E36" s="9"/>
      <c r="F36" s="9"/>
      <c r="G36" s="9"/>
      <c r="H36" s="9"/>
      <c r="I36" s="9"/>
      <c r="J36" s="31"/>
      <c r="K36" s="7"/>
    </row>
    <row r="37" spans="1:11" s="8" customFormat="1" ht="9.75" thickBot="1">
      <c r="A37" s="35" t="s">
        <v>42</v>
      </c>
      <c r="B37" s="21">
        <f>B20+B26+B36</f>
        <v>-9522300</v>
      </c>
      <c r="C37" s="9"/>
      <c r="D37" s="21">
        <f>D20+D26+D36</f>
        <v>-19144446.222244523</v>
      </c>
      <c r="E37" s="9"/>
      <c r="F37" s="9"/>
      <c r="G37" s="9"/>
      <c r="H37" s="9"/>
      <c r="I37" s="9"/>
      <c r="J37" s="31"/>
      <c r="K37" s="7"/>
    </row>
    <row r="38" spans="1:11" s="8" customFormat="1" ht="10.5" customHeight="1" thickBot="1" thickTop="1">
      <c r="A38" s="37" t="s">
        <v>48</v>
      </c>
      <c r="B38" s="9"/>
      <c r="C38" s="9"/>
      <c r="D38" s="15">
        <f>B56-D57</f>
        <v>-9522300</v>
      </c>
      <c r="E38" s="15">
        <f>SUM(E5:E37)</f>
        <v>9622146.22224453</v>
      </c>
      <c r="F38" s="15">
        <f>SUM(F5:F37)</f>
        <v>-3634772.13043164</v>
      </c>
      <c r="G38" s="15">
        <f>SUM(G5:G37)</f>
        <v>3117541.92</v>
      </c>
      <c r="H38" s="15">
        <f>SUM(H5:H37)</f>
        <v>4487000</v>
      </c>
      <c r="I38" s="15">
        <f>SUM(I5:I37)</f>
        <v>5652376.43</v>
      </c>
      <c r="J38" s="38">
        <f>SUM(J5:J37)</f>
        <v>9622146.219568359</v>
      </c>
      <c r="K38" s="7"/>
    </row>
    <row r="39" spans="1:11" s="8" customFormat="1" ht="9.75" thickTop="1">
      <c r="A39" s="36"/>
      <c r="B39" s="9"/>
      <c r="C39" s="9"/>
      <c r="D39" s="9"/>
      <c r="E39" s="9"/>
      <c r="F39" s="9"/>
      <c r="G39" s="9"/>
      <c r="H39" s="9"/>
      <c r="I39" s="9"/>
      <c r="J39" s="31"/>
      <c r="K39" s="7"/>
    </row>
    <row r="40" spans="1:11" s="8" customFormat="1" ht="9">
      <c r="A40" s="36" t="s">
        <v>43</v>
      </c>
      <c r="B40" s="9"/>
      <c r="C40" s="9"/>
      <c r="D40" s="9"/>
      <c r="E40" s="9"/>
      <c r="F40" s="9"/>
      <c r="G40" s="9"/>
      <c r="H40" s="9"/>
      <c r="I40" s="9"/>
      <c r="J40" s="31"/>
      <c r="K40" s="7"/>
    </row>
    <row r="41" spans="1:11" s="8" customFormat="1" ht="9">
      <c r="A41" s="33" t="s">
        <v>13</v>
      </c>
      <c r="B41" s="9">
        <v>1336500</v>
      </c>
      <c r="C41" s="9"/>
      <c r="D41" s="9"/>
      <c r="E41" s="9"/>
      <c r="F41" s="9"/>
      <c r="G41" s="9"/>
      <c r="H41" s="9"/>
      <c r="I41" s="9"/>
      <c r="J41" s="31"/>
      <c r="K41" s="7"/>
    </row>
    <row r="42" spans="1:11" s="8" customFormat="1" ht="9">
      <c r="A42" s="33" t="s">
        <v>14</v>
      </c>
      <c r="B42" s="9">
        <v>2900000</v>
      </c>
      <c r="C42" s="9"/>
      <c r="D42" s="9"/>
      <c r="E42" s="9"/>
      <c r="F42" s="9"/>
      <c r="G42" s="9"/>
      <c r="H42" s="9"/>
      <c r="I42" s="9"/>
      <c r="J42" s="31"/>
      <c r="K42" s="7"/>
    </row>
    <row r="43" spans="1:11" s="8" customFormat="1" ht="9">
      <c r="A43" s="33" t="s">
        <v>15</v>
      </c>
      <c r="B43" s="9">
        <v>5800000</v>
      </c>
      <c r="C43" s="9"/>
      <c r="D43" s="9"/>
      <c r="E43" s="9"/>
      <c r="F43" s="9"/>
      <c r="G43" s="9"/>
      <c r="H43" s="9"/>
      <c r="I43" s="9"/>
      <c r="J43" s="31"/>
      <c r="K43" s="7"/>
    </row>
    <row r="44" spans="1:11" s="8" customFormat="1" ht="9">
      <c r="A44" s="33" t="s">
        <v>16</v>
      </c>
      <c r="B44" s="9">
        <v>-66000</v>
      </c>
      <c r="C44" s="9"/>
      <c r="D44" s="9"/>
      <c r="E44" s="9"/>
      <c r="F44" s="9"/>
      <c r="G44" s="9"/>
      <c r="H44" s="9"/>
      <c r="I44" s="9"/>
      <c r="J44" s="31"/>
      <c r="K44" s="7"/>
    </row>
    <row r="45" spans="1:11" s="8" customFormat="1" ht="9">
      <c r="A45" s="33" t="s">
        <v>17</v>
      </c>
      <c r="B45" s="9">
        <v>1540200</v>
      </c>
      <c r="C45" s="9"/>
      <c r="D45" s="9"/>
      <c r="E45" s="9"/>
      <c r="F45" s="9"/>
      <c r="G45" s="9"/>
      <c r="H45" s="9"/>
      <c r="I45" s="9"/>
      <c r="J45" s="31"/>
      <c r="K45" s="7"/>
    </row>
    <row r="46" spans="1:11" s="8" customFormat="1" ht="9">
      <c r="A46" s="35" t="s">
        <v>44</v>
      </c>
      <c r="B46" s="12">
        <f>SUM(B41:B45)</f>
        <v>11510700</v>
      </c>
      <c r="C46" s="9"/>
      <c r="D46" s="9"/>
      <c r="E46" s="9"/>
      <c r="F46" s="9"/>
      <c r="G46" s="9"/>
      <c r="H46" s="9"/>
      <c r="I46" s="9"/>
      <c r="J46" s="31"/>
      <c r="K46" s="7"/>
    </row>
    <row r="47" spans="1:11" s="8" customFormat="1" ht="9">
      <c r="A47" s="33"/>
      <c r="B47" s="9"/>
      <c r="C47" s="9"/>
      <c r="D47" s="9"/>
      <c r="E47" s="9"/>
      <c r="F47" s="9"/>
      <c r="G47" s="9"/>
      <c r="H47" s="9"/>
      <c r="I47" s="9"/>
      <c r="J47" s="31"/>
      <c r="K47" s="7"/>
    </row>
    <row r="48" spans="1:11" s="8" customFormat="1" ht="9">
      <c r="A48" s="36" t="s">
        <v>45</v>
      </c>
      <c r="B48" s="9"/>
      <c r="C48" s="9"/>
      <c r="D48" s="9"/>
      <c r="E48" s="9"/>
      <c r="F48" s="9"/>
      <c r="G48" s="9"/>
      <c r="H48" s="9"/>
      <c r="I48" s="9"/>
      <c r="J48" s="31"/>
      <c r="K48" s="7"/>
    </row>
    <row r="49" spans="1:11" s="8" customFormat="1" ht="9">
      <c r="A49" s="33" t="s">
        <v>20</v>
      </c>
      <c r="B49" s="9">
        <v>-345000</v>
      </c>
      <c r="C49" s="9"/>
      <c r="D49" s="9"/>
      <c r="E49" s="9"/>
      <c r="F49" s="9"/>
      <c r="G49" s="9"/>
      <c r="H49" s="9"/>
      <c r="I49" s="9"/>
      <c r="J49" s="31"/>
      <c r="K49" s="7"/>
    </row>
    <row r="50" spans="1:11" s="8" customFormat="1" ht="9">
      <c r="A50" s="33" t="s">
        <v>21</v>
      </c>
      <c r="B50" s="9">
        <v>-1000000</v>
      </c>
      <c r="C50" s="9"/>
      <c r="D50" s="9"/>
      <c r="E50" s="9"/>
      <c r="F50" s="9"/>
      <c r="G50" s="9"/>
      <c r="H50" s="9"/>
      <c r="I50" s="9"/>
      <c r="J50" s="31"/>
      <c r="K50" s="7"/>
    </row>
    <row r="51" spans="1:11" s="8" customFormat="1" ht="9">
      <c r="A51" s="33" t="s">
        <v>22</v>
      </c>
      <c r="B51" s="9">
        <v>-650000</v>
      </c>
      <c r="C51" s="9"/>
      <c r="D51" s="9"/>
      <c r="E51" s="9"/>
      <c r="F51" s="9"/>
      <c r="G51" s="9"/>
      <c r="H51" s="9"/>
      <c r="I51" s="9"/>
      <c r="J51" s="31"/>
      <c r="K51" s="7"/>
    </row>
    <row r="52" spans="1:11" s="8" customFormat="1" ht="9">
      <c r="A52" s="33" t="s">
        <v>23</v>
      </c>
      <c r="B52" s="9">
        <v>-7358000</v>
      </c>
      <c r="C52" s="9"/>
      <c r="D52" s="9"/>
      <c r="E52" s="9"/>
      <c r="F52" s="9"/>
      <c r="G52" s="9"/>
      <c r="H52" s="9"/>
      <c r="I52" s="9"/>
      <c r="J52" s="31"/>
      <c r="K52" s="7"/>
    </row>
    <row r="53" spans="1:11" s="8" customFormat="1" ht="9">
      <c r="A53" s="33" t="s">
        <v>24</v>
      </c>
      <c r="B53" s="9">
        <v>-11500000</v>
      </c>
      <c r="C53" s="9"/>
      <c r="D53" s="9"/>
      <c r="E53" s="9"/>
      <c r="F53" s="9"/>
      <c r="G53" s="9"/>
      <c r="H53" s="9"/>
      <c r="I53" s="9"/>
      <c r="J53" s="31"/>
      <c r="K53" s="7"/>
    </row>
    <row r="54" spans="1:11" s="8" customFormat="1" ht="9">
      <c r="A54" s="33" t="s">
        <v>25</v>
      </c>
      <c r="B54" s="9">
        <v>-180000</v>
      </c>
      <c r="C54" s="9"/>
      <c r="D54" s="9"/>
      <c r="E54" s="9"/>
      <c r="F54" s="9"/>
      <c r="G54" s="9"/>
      <c r="H54" s="9"/>
      <c r="I54" s="9"/>
      <c r="J54" s="31"/>
      <c r="K54" s="7"/>
    </row>
    <row r="55" spans="1:11" s="8" customFormat="1" ht="9">
      <c r="A55" s="35" t="s">
        <v>46</v>
      </c>
      <c r="B55" s="9">
        <f>SUM(B49:B54)</f>
        <v>-21033000</v>
      </c>
      <c r="C55" s="9"/>
      <c r="D55" s="9"/>
      <c r="E55" s="9"/>
      <c r="F55" s="9"/>
      <c r="G55" s="9"/>
      <c r="H55" s="9"/>
      <c r="I55" s="9"/>
      <c r="J55" s="31"/>
      <c r="K55" s="7"/>
    </row>
    <row r="56" spans="1:11" s="8" customFormat="1" ht="9.75" thickBot="1">
      <c r="A56" s="37" t="s">
        <v>47</v>
      </c>
      <c r="B56" s="15">
        <f>B46+B55</f>
        <v>-9522300</v>
      </c>
      <c r="C56" s="9"/>
      <c r="D56" s="9"/>
      <c r="E56" s="9"/>
      <c r="F56" s="9"/>
      <c r="G56" s="9"/>
      <c r="H56" s="9"/>
      <c r="I56" s="9"/>
      <c r="J56" s="31"/>
      <c r="K56" s="7"/>
    </row>
    <row r="57" spans="1:11" s="8" customFormat="1" ht="13.5" customHeight="1" thickBot="1" thickTop="1">
      <c r="A57" s="39"/>
      <c r="B57" s="40"/>
      <c r="C57" s="40"/>
      <c r="D57" s="40"/>
      <c r="E57" s="40"/>
      <c r="F57" s="40"/>
      <c r="G57" s="40"/>
      <c r="H57" s="40"/>
      <c r="I57" s="40"/>
      <c r="J57" s="41"/>
      <c r="K57" s="7"/>
    </row>
    <row r="58" spans="1:11" s="8" customFormat="1" ht="9">
      <c r="A58" s="7"/>
      <c r="B58" s="7"/>
      <c r="C58" s="17"/>
      <c r="D58" s="7"/>
      <c r="E58" s="7"/>
      <c r="F58" s="7"/>
      <c r="G58" s="7"/>
      <c r="H58" s="7"/>
      <c r="I58" s="7"/>
      <c r="J58" s="7"/>
      <c r="K58" s="7"/>
    </row>
    <row r="59" spans="1:11" s="8" customFormat="1" ht="9">
      <c r="A59" s="7"/>
      <c r="B59" s="7"/>
      <c r="C59" s="17"/>
      <c r="D59" s="7"/>
      <c r="E59" s="7"/>
      <c r="F59" s="7"/>
      <c r="G59" s="7"/>
      <c r="H59" s="7"/>
      <c r="I59" s="7"/>
      <c r="J59" s="7"/>
      <c r="K59" s="7"/>
    </row>
    <row r="60" spans="1:11" s="8" customFormat="1" ht="9">
      <c r="A60" s="7"/>
      <c r="B60" s="7"/>
      <c r="C60" s="17"/>
      <c r="D60" s="7"/>
      <c r="E60" s="7"/>
      <c r="F60" s="7"/>
      <c r="G60" s="7"/>
      <c r="H60" s="7"/>
      <c r="I60" s="7"/>
      <c r="J60" s="7"/>
      <c r="K60" s="7"/>
    </row>
    <row r="61" spans="1:11" s="8" customFormat="1" ht="9">
      <c r="A61" s="7"/>
      <c r="B61" s="7"/>
      <c r="C61" s="17"/>
      <c r="D61" s="7"/>
      <c r="E61" s="7"/>
      <c r="F61" s="7"/>
      <c r="G61" s="7"/>
      <c r="H61" s="7"/>
      <c r="I61" s="7"/>
      <c r="J61" s="7"/>
      <c r="K61" s="7"/>
    </row>
    <row r="62" spans="1:11" s="8" customFormat="1" ht="9">
      <c r="A62" s="7"/>
      <c r="B62" s="7"/>
      <c r="C62" s="17"/>
      <c r="D62" s="7"/>
      <c r="E62" s="7"/>
      <c r="F62" s="7"/>
      <c r="G62" s="7"/>
      <c r="H62" s="7"/>
      <c r="I62" s="7"/>
      <c r="J62" s="7"/>
      <c r="K62" s="7"/>
    </row>
    <row r="63" spans="1:11" s="8" customFormat="1" ht="9">
      <c r="A63" s="7"/>
      <c r="B63" s="7"/>
      <c r="C63" s="17"/>
      <c r="D63" s="7"/>
      <c r="E63" s="7"/>
      <c r="F63" s="7"/>
      <c r="G63" s="7"/>
      <c r="H63" s="7"/>
      <c r="I63" s="7"/>
      <c r="J63" s="7"/>
      <c r="K63" s="7"/>
    </row>
    <row r="64" spans="1:11" s="8" customFormat="1" ht="9">
      <c r="A64" s="7"/>
      <c r="B64" s="7"/>
      <c r="C64" s="17"/>
      <c r="D64" s="7"/>
      <c r="E64" s="7"/>
      <c r="F64" s="7"/>
      <c r="G64" s="7"/>
      <c r="H64" s="7"/>
      <c r="I64" s="7"/>
      <c r="J64" s="7"/>
      <c r="K64" s="7"/>
    </row>
    <row r="65" spans="1:11" s="8" customFormat="1" ht="9">
      <c r="A65" s="7"/>
      <c r="B65" s="7"/>
      <c r="C65" s="17"/>
      <c r="D65" s="7"/>
      <c r="E65" s="7"/>
      <c r="F65" s="7"/>
      <c r="G65" s="7"/>
      <c r="H65" s="7"/>
      <c r="I65" s="7"/>
      <c r="J65" s="7"/>
      <c r="K65" s="7"/>
    </row>
    <row r="66" spans="1:11" s="8" customFormat="1" ht="9">
      <c r="A66" s="7"/>
      <c r="B66" s="7"/>
      <c r="C66" s="17"/>
      <c r="D66" s="7"/>
      <c r="E66" s="7"/>
      <c r="F66" s="7"/>
      <c r="G66" s="7"/>
      <c r="H66" s="7"/>
      <c r="I66" s="7"/>
      <c r="J66" s="7"/>
      <c r="K66" s="7"/>
    </row>
    <row r="67" spans="1:11" s="8" customFormat="1" ht="9">
      <c r="A67" s="7"/>
      <c r="B67" s="7"/>
      <c r="C67" s="17"/>
      <c r="D67" s="7"/>
      <c r="E67" s="7"/>
      <c r="F67" s="7"/>
      <c r="G67" s="7"/>
      <c r="H67" s="7"/>
      <c r="I67" s="7"/>
      <c r="J67" s="7"/>
      <c r="K67" s="7"/>
    </row>
    <row r="68" spans="1:11" s="8" customFormat="1" ht="9">
      <c r="A68" s="7"/>
      <c r="B68" s="7"/>
      <c r="C68" s="17"/>
      <c r="D68" s="7"/>
      <c r="E68" s="7"/>
      <c r="F68" s="7"/>
      <c r="G68" s="7"/>
      <c r="H68" s="7"/>
      <c r="I68" s="7"/>
      <c r="J68" s="7"/>
      <c r="K68" s="7"/>
    </row>
    <row r="69" spans="1:11" s="8" customFormat="1" ht="9">
      <c r="A69" s="7"/>
      <c r="B69" s="7"/>
      <c r="C69" s="17"/>
      <c r="D69" s="7"/>
      <c r="E69" s="7"/>
      <c r="F69" s="7"/>
      <c r="G69" s="7"/>
      <c r="H69" s="7"/>
      <c r="I69" s="7"/>
      <c r="J69" s="7"/>
      <c r="K69" s="7"/>
    </row>
    <row r="70" spans="1:11" s="8" customFormat="1" ht="9">
      <c r="A70" s="7"/>
      <c r="B70" s="7"/>
      <c r="C70" s="17"/>
      <c r="D70" s="7"/>
      <c r="E70" s="7"/>
      <c r="F70" s="7"/>
      <c r="G70" s="7"/>
      <c r="H70" s="7"/>
      <c r="I70" s="7"/>
      <c r="J70" s="7"/>
      <c r="K70" s="7"/>
    </row>
    <row r="71" spans="1:11" s="8" customFormat="1" ht="9">
      <c r="A71" s="7"/>
      <c r="B71" s="7"/>
      <c r="C71" s="17"/>
      <c r="D71" s="7"/>
      <c r="E71" s="7"/>
      <c r="F71" s="7"/>
      <c r="G71" s="7"/>
      <c r="H71" s="7"/>
      <c r="I71" s="7"/>
      <c r="J71" s="7"/>
      <c r="K71" s="7"/>
    </row>
    <row r="72" spans="1:11" s="8" customFormat="1" ht="9">
      <c r="A72" s="7"/>
      <c r="B72" s="7"/>
      <c r="C72" s="17"/>
      <c r="D72" s="7"/>
      <c r="E72" s="7"/>
      <c r="F72" s="7"/>
      <c r="G72" s="7"/>
      <c r="H72" s="7"/>
      <c r="I72" s="7"/>
      <c r="J72" s="7"/>
      <c r="K72" s="7"/>
    </row>
    <row r="73" spans="1:11" s="8" customFormat="1" ht="9">
      <c r="A73" s="7"/>
      <c r="B73" s="7"/>
      <c r="C73" s="17"/>
      <c r="D73" s="7"/>
      <c r="E73" s="7"/>
      <c r="F73" s="7"/>
      <c r="G73" s="7"/>
      <c r="H73" s="7"/>
      <c r="I73" s="7"/>
      <c r="J73" s="7"/>
      <c r="K73" s="7"/>
    </row>
    <row r="74" spans="1:11" s="8" customFormat="1" ht="9">
      <c r="A74" s="7"/>
      <c r="B74" s="7"/>
      <c r="C74" s="17"/>
      <c r="D74" s="7"/>
      <c r="E74" s="7"/>
      <c r="F74" s="7"/>
      <c r="G74" s="7"/>
      <c r="H74" s="7"/>
      <c r="I74" s="7"/>
      <c r="J74" s="7"/>
      <c r="K74" s="7"/>
    </row>
    <row r="75" spans="1:11" s="8" customFormat="1" ht="9">
      <c r="A75" s="7"/>
      <c r="B75" s="7"/>
      <c r="C75" s="17"/>
      <c r="D75" s="7"/>
      <c r="E75" s="7"/>
      <c r="F75" s="7"/>
      <c r="G75" s="7"/>
      <c r="H75" s="7"/>
      <c r="I75" s="7"/>
      <c r="J75" s="7"/>
      <c r="K75" s="7"/>
    </row>
    <row r="76" spans="1:11" s="8" customFormat="1" ht="9">
      <c r="A76" s="7"/>
      <c r="B76" s="7"/>
      <c r="C76" s="17"/>
      <c r="D76" s="7"/>
      <c r="E76" s="7"/>
      <c r="F76" s="7"/>
      <c r="G76" s="7"/>
      <c r="H76" s="7"/>
      <c r="I76" s="7"/>
      <c r="J76" s="7"/>
      <c r="K76" s="7"/>
    </row>
    <row r="77" spans="1:11" s="8" customFormat="1" ht="9">
      <c r="A77" s="7"/>
      <c r="B77" s="7"/>
      <c r="C77" s="17"/>
      <c r="D77" s="7"/>
      <c r="E77" s="7"/>
      <c r="F77" s="7"/>
      <c r="G77" s="7"/>
      <c r="H77" s="7"/>
      <c r="I77" s="7"/>
      <c r="J77" s="7"/>
      <c r="K77" s="7"/>
    </row>
    <row r="78" spans="1:11" s="8" customFormat="1" ht="9">
      <c r="A78" s="7"/>
      <c r="B78" s="7"/>
      <c r="C78" s="17"/>
      <c r="D78" s="7"/>
      <c r="E78" s="7"/>
      <c r="F78" s="7"/>
      <c r="G78" s="7"/>
      <c r="H78" s="7"/>
      <c r="I78" s="7"/>
      <c r="J78" s="7"/>
      <c r="K78" s="7"/>
    </row>
    <row r="79" spans="1:11" s="8" customFormat="1" ht="9">
      <c r="A79" s="7"/>
      <c r="B79" s="7"/>
      <c r="C79" s="17"/>
      <c r="D79" s="7"/>
      <c r="E79" s="7"/>
      <c r="F79" s="7"/>
      <c r="G79" s="7"/>
      <c r="H79" s="7"/>
      <c r="I79" s="7"/>
      <c r="J79" s="7"/>
      <c r="K79" s="7"/>
    </row>
    <row r="80" spans="1:11" s="8" customFormat="1" ht="9">
      <c r="A80" s="7"/>
      <c r="B80" s="7"/>
      <c r="C80" s="17"/>
      <c r="D80" s="7"/>
      <c r="E80" s="7"/>
      <c r="F80" s="7"/>
      <c r="G80" s="7"/>
      <c r="H80" s="7"/>
      <c r="I80" s="7"/>
      <c r="J80" s="7"/>
      <c r="K80" s="7"/>
    </row>
    <row r="81" spans="1:11" s="8" customFormat="1" ht="9">
      <c r="A81" s="7"/>
      <c r="B81" s="7"/>
      <c r="C81" s="17"/>
      <c r="D81" s="7"/>
      <c r="E81" s="7"/>
      <c r="F81" s="7"/>
      <c r="G81" s="7"/>
      <c r="H81" s="7"/>
      <c r="I81" s="7"/>
      <c r="J81" s="7"/>
      <c r="K81" s="7"/>
    </row>
    <row r="82" spans="1:11" s="8" customFormat="1" ht="9">
      <c r="A82" s="7"/>
      <c r="B82" s="7"/>
      <c r="C82" s="17"/>
      <c r="D82" s="7"/>
      <c r="E82" s="7"/>
      <c r="F82" s="7"/>
      <c r="G82" s="7"/>
      <c r="H82" s="7"/>
      <c r="I82" s="7"/>
      <c r="J82" s="7"/>
      <c r="K82" s="7"/>
    </row>
    <row r="83" spans="1:11" s="8" customFormat="1" ht="9">
      <c r="A83" s="7"/>
      <c r="B83" s="7"/>
      <c r="C83" s="17"/>
      <c r="D83" s="7"/>
      <c r="E83" s="7"/>
      <c r="F83" s="7"/>
      <c r="G83" s="7"/>
      <c r="H83" s="7"/>
      <c r="I83" s="7"/>
      <c r="J83" s="7"/>
      <c r="K83" s="7"/>
    </row>
    <row r="84" spans="1:11" s="8" customFormat="1" ht="9">
      <c r="A84" s="7"/>
      <c r="B84" s="7"/>
      <c r="C84" s="17"/>
      <c r="D84" s="7"/>
      <c r="E84" s="7"/>
      <c r="F84" s="7"/>
      <c r="G84" s="7"/>
      <c r="H84" s="7"/>
      <c r="I84" s="7"/>
      <c r="J84" s="7"/>
      <c r="K84" s="7"/>
    </row>
    <row r="85" spans="1:11" s="8" customFormat="1" ht="9">
      <c r="A85" s="7"/>
      <c r="B85" s="7"/>
      <c r="C85" s="17"/>
      <c r="D85" s="7"/>
      <c r="E85" s="7"/>
      <c r="F85" s="7"/>
      <c r="G85" s="7"/>
      <c r="H85" s="7"/>
      <c r="I85" s="7"/>
      <c r="J85" s="7"/>
      <c r="K85" s="7"/>
    </row>
    <row r="86" spans="1:11" ht="15">
      <c r="A86" s="18"/>
      <c r="B86" s="18"/>
      <c r="D86" s="18"/>
      <c r="E86" s="18"/>
      <c r="F86" s="18"/>
      <c r="G86" s="18"/>
      <c r="H86" s="18"/>
      <c r="I86" s="18"/>
      <c r="J86" s="18"/>
      <c r="K86" s="18"/>
    </row>
    <row r="87" spans="1:11" ht="15">
      <c r="A87" s="18"/>
      <c r="B87" s="18"/>
      <c r="D87" s="18"/>
      <c r="E87" s="18"/>
      <c r="F87" s="18"/>
      <c r="G87" s="18"/>
      <c r="H87" s="18"/>
      <c r="I87" s="18"/>
      <c r="J87" s="18"/>
      <c r="K87" s="18"/>
    </row>
    <row r="88" spans="1:11" ht="15">
      <c r="A88" s="18"/>
      <c r="B88" s="18"/>
      <c r="D88" s="18"/>
      <c r="E88" s="18"/>
      <c r="F88" s="18"/>
      <c r="G88" s="18"/>
      <c r="H88" s="18"/>
      <c r="I88" s="18"/>
      <c r="J88" s="18"/>
      <c r="K88" s="18"/>
    </row>
    <row r="89" spans="1:11" ht="15">
      <c r="A89" s="18"/>
      <c r="B89" s="18"/>
      <c r="D89" s="18"/>
      <c r="E89" s="18"/>
      <c r="F89" s="18"/>
      <c r="G89" s="18"/>
      <c r="H89" s="18"/>
      <c r="I89" s="18"/>
      <c r="J89" s="18"/>
      <c r="K89" s="18"/>
    </row>
    <row r="90" spans="1:11" ht="15">
      <c r="A90" s="18"/>
      <c r="B90" s="18"/>
      <c r="D90" s="18"/>
      <c r="E90" s="18"/>
      <c r="F90" s="18"/>
      <c r="G90" s="18"/>
      <c r="H90" s="18"/>
      <c r="I90" s="18"/>
      <c r="J90" s="18"/>
      <c r="K90" s="18"/>
    </row>
  </sheetData>
  <mergeCells count="1">
    <mergeCell ref="F1:J1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1996-11-27T10:00:04Z</dcterms:created>
  <dcterms:modified xsi:type="dcterms:W3CDTF">2018-05-18T13:01:33Z</dcterms:modified>
  <cp:category/>
  <cp:version/>
  <cp:contentType/>
  <cp:contentStatus/>
</cp:coreProperties>
</file>