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<sst xmlns="http://schemas.openxmlformats.org/spreadsheetml/2006/main" count="103" uniqueCount="83">
  <si>
    <t>Historico</t>
  </si>
  <si>
    <t>Ajustado</t>
  </si>
  <si>
    <t>Variación</t>
  </si>
  <si>
    <t>Efect y equiv</t>
  </si>
  <si>
    <t>Operac.</t>
  </si>
  <si>
    <t>Inversión</t>
  </si>
  <si>
    <t>Financiam</t>
  </si>
  <si>
    <t>Neto</t>
  </si>
  <si>
    <t>Activos Monetarios</t>
  </si>
  <si>
    <t>Caja chica</t>
  </si>
  <si>
    <t>Fondo de nómina</t>
  </si>
  <si>
    <t>Efectivo en Caja</t>
  </si>
  <si>
    <t>Efectivo en bancos</t>
  </si>
  <si>
    <t>Inversiones en Valores negociables</t>
  </si>
  <si>
    <t>Cuentas por cobrar</t>
  </si>
  <si>
    <t>Efectos por cobrar</t>
  </si>
  <si>
    <t>Provisión cuentas males</t>
  </si>
  <si>
    <t>Efectos por cobrar descontados</t>
  </si>
  <si>
    <t>Iva Crédito fiscal</t>
  </si>
  <si>
    <t>Intereses pagados por anticipado</t>
  </si>
  <si>
    <t>Pasivos Monetarios</t>
  </si>
  <si>
    <t>Comisiones por pagar</t>
  </si>
  <si>
    <t>Cuentas por pagar</t>
  </si>
  <si>
    <t>Deuda a largo plazo</t>
  </si>
  <si>
    <t>Dividendos comunes por pagar</t>
  </si>
  <si>
    <t>Dividendos preferentes por pagar</t>
  </si>
  <si>
    <t>Efectos por pagar</t>
  </si>
  <si>
    <t>Efectos por pagar a mediano plazo</t>
  </si>
  <si>
    <t>Gastos acumulados</t>
  </si>
  <si>
    <t>Hipoteca por pagar</t>
  </si>
  <si>
    <t>Impuestos por pagar</t>
  </si>
  <si>
    <t>INCE por pagar</t>
  </si>
  <si>
    <t>IVA Débito fiscal</t>
  </si>
  <si>
    <t>Líneas de crédito</t>
  </si>
  <si>
    <t>Otras retenciones por pagar</t>
  </si>
  <si>
    <t>Pagares diversos</t>
  </si>
  <si>
    <t>Prestaciones sociales por pagar</t>
  </si>
  <si>
    <t>Préstamo bancarios</t>
  </si>
  <si>
    <t>Utilidades a trabajadores por pagar</t>
  </si>
  <si>
    <t>Ventas</t>
  </si>
  <si>
    <t>Ventas de maquinaria</t>
  </si>
  <si>
    <t>Venta de inversiones temporales con ganancia</t>
  </si>
  <si>
    <t>Ingreso por intereses</t>
  </si>
  <si>
    <t>Ingreso por dividendos</t>
  </si>
  <si>
    <t>Otros ingresos</t>
  </si>
  <si>
    <t>Venta de terreno</t>
  </si>
  <si>
    <t>Aumento capital común</t>
  </si>
  <si>
    <t>Aumento de capital preferente</t>
  </si>
  <si>
    <t>Alquileres cobrados por anticipado</t>
  </si>
  <si>
    <t>Compra de alimentos y  bebidas</t>
  </si>
  <si>
    <t>Compra de maquinaria</t>
  </si>
  <si>
    <t>Compra de repuestos para maquinaria</t>
  </si>
  <si>
    <t>Compra de terreno</t>
  </si>
  <si>
    <t>Compra obras de arte</t>
  </si>
  <si>
    <t>Compras</t>
  </si>
  <si>
    <t>Decreto dividendos comunes</t>
  </si>
  <si>
    <t>Decreto dividendos preferentes</t>
  </si>
  <si>
    <t>Gasto de alquileres</t>
  </si>
  <si>
    <t>Gastos de administración</t>
  </si>
  <si>
    <t>Gastos de ventas</t>
  </si>
  <si>
    <t>Otras gastos diversos</t>
  </si>
  <si>
    <t>Otros Gastos operacionales</t>
  </si>
  <si>
    <t>Pago de fletes en compra</t>
  </si>
  <si>
    <t>Pago de fletes sobre ventas</t>
  </si>
  <si>
    <t>Gastos de impuestos</t>
  </si>
  <si>
    <t xml:space="preserve">Gastos Prestaciones sociales </t>
  </si>
  <si>
    <t>Venta de valores negociables con perdida</t>
  </si>
  <si>
    <t>Pos Monetaria Neta F/E</t>
  </si>
  <si>
    <t>Pos Monet Neta Final</t>
  </si>
  <si>
    <t>Factor De Corrección</t>
  </si>
  <si>
    <t>Desglose del REME</t>
  </si>
  <si>
    <t>2014  /  2013</t>
  </si>
  <si>
    <t>Modelo de PMN</t>
  </si>
  <si>
    <t>Posición Monetaria Neta Incial</t>
  </si>
  <si>
    <t>Posición Monetaria Neta Inicial</t>
  </si>
  <si>
    <t>Mas: Aumentos a la Posición Monetarias</t>
  </si>
  <si>
    <t>Total Aumentos a la Posición Monetaria</t>
  </si>
  <si>
    <t>Menos: Disminuciones a la Posición Monet</t>
  </si>
  <si>
    <t>Total disminiciones a la Posición Monet.</t>
  </si>
  <si>
    <t>Activos Monetarios Finales</t>
  </si>
  <si>
    <t>Menos: Pasivos Monetarios Finales</t>
  </si>
  <si>
    <t>Compra de materiales indirectos</t>
  </si>
  <si>
    <t>RESULTADO MONETARIO DEL EJERCICIO</t>
  </si>
</sst>
</file>

<file path=xl/styles.xml><?xml version="1.0" encoding="utf-8"?>
<styleSheet xmlns="http://schemas.openxmlformats.org/spreadsheetml/2006/main">
  <numFmts count="15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.0000_);\(#,##0.0000\)"/>
    <numFmt numFmtId="165" formatCode="#,##0.00_ ;\-#,##0.00\ 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0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39" fontId="3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 applyAlignment="1">
      <alignment/>
    </xf>
    <xf numFmtId="39" fontId="1" fillId="0" borderId="0" xfId="0" applyNumberFormat="1" applyFont="1" applyAlignment="1">
      <alignment/>
    </xf>
    <xf numFmtId="39" fontId="3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39" fontId="3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9" fontId="3" fillId="3" borderId="3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9" fontId="1" fillId="0" borderId="0" xfId="0" applyNumberFormat="1" applyFont="1" applyFill="1" applyAlignment="1">
      <alignment horizontal="center"/>
    </xf>
    <xf numFmtId="37" fontId="1" fillId="0" borderId="0" xfId="0" applyNumberFormat="1" applyFont="1" applyAlignment="1">
      <alignment/>
    </xf>
    <xf numFmtId="39" fontId="3" fillId="0" borderId="0" xfId="0" applyNumberFormat="1" applyFont="1" applyFill="1" applyAlignment="1">
      <alignment horizontal="right"/>
    </xf>
    <xf numFmtId="39" fontId="1" fillId="0" borderId="3" xfId="0" applyNumberFormat="1" applyFont="1" applyFill="1" applyBorder="1" applyAlignment="1">
      <alignment/>
    </xf>
    <xf numFmtId="39" fontId="1" fillId="3" borderId="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5" fontId="4" fillId="3" borderId="4" xfId="0" applyNumberFormat="1" applyFont="1" applyFill="1" applyBorder="1" applyAlignment="1">
      <alignment/>
    </xf>
    <xf numFmtId="39" fontId="1" fillId="2" borderId="4" xfId="0" applyNumberFormat="1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>
      <selection activeCell="E89" sqref="E89"/>
    </sheetView>
  </sheetViews>
  <sheetFormatPr defaultColWidth="11.421875" defaultRowHeight="12.75"/>
  <cols>
    <col min="1" max="1" width="38.28125" style="0" bestFit="1" customWidth="1"/>
  </cols>
  <sheetData>
    <row r="1" spans="6:10" ht="15">
      <c r="F1" s="34" t="s">
        <v>70</v>
      </c>
      <c r="G1" s="35"/>
      <c r="H1" s="35"/>
      <c r="I1" s="35"/>
      <c r="J1" s="36"/>
    </row>
    <row r="2" spans="1:10" s="1" customFormat="1" ht="25.5">
      <c r="A2" s="2" t="s">
        <v>72</v>
      </c>
      <c r="B2" s="3" t="s">
        <v>0</v>
      </c>
      <c r="C2" s="4" t="s">
        <v>69</v>
      </c>
      <c r="D2" s="3" t="s">
        <v>1</v>
      </c>
      <c r="E2" s="5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spans="1:3" s="9" customFormat="1" ht="12.75">
      <c r="A3" s="8" t="s">
        <v>73</v>
      </c>
      <c r="C3" s="7" t="s">
        <v>71</v>
      </c>
    </row>
    <row r="4" spans="1:3" s="9" customFormat="1" ht="12.75">
      <c r="A4" s="8" t="s">
        <v>8</v>
      </c>
      <c r="C4" s="10"/>
    </row>
    <row r="5" spans="1:10" s="9" customFormat="1" ht="12.75">
      <c r="A5" s="11" t="s">
        <v>9</v>
      </c>
      <c r="B5" s="12">
        <v>100</v>
      </c>
      <c r="C5" s="13">
        <f>839.7/498.1</f>
        <v>1.6858060630395504</v>
      </c>
      <c r="D5" s="12">
        <f>B5*C5</f>
        <v>168.58060630395505</v>
      </c>
      <c r="E5" s="14">
        <f aca="true" t="shared" si="0" ref="E5:E15">B5-D5</f>
        <v>-68.58060630395505</v>
      </c>
      <c r="F5" s="15">
        <f>+E5</f>
        <v>-68.58060630395505</v>
      </c>
      <c r="J5" s="15">
        <f aca="true" t="shared" si="1" ref="J5:J68">SUM(F5:I5)</f>
        <v>-68.58060630395505</v>
      </c>
    </row>
    <row r="6" spans="1:10" s="9" customFormat="1" ht="12.75">
      <c r="A6" s="11" t="s">
        <v>10</v>
      </c>
      <c r="B6" s="12">
        <v>10000</v>
      </c>
      <c r="C6" s="13">
        <f aca="true" t="shared" si="2" ref="C6:C15">839.7/498.1</f>
        <v>1.6858060630395504</v>
      </c>
      <c r="D6" s="12">
        <f aca="true" t="shared" si="3" ref="D6:D15">B6*C6</f>
        <v>16858.060630395503</v>
      </c>
      <c r="E6" s="14">
        <f t="shared" si="0"/>
        <v>-6858.060630395503</v>
      </c>
      <c r="F6" s="15">
        <f>+E6</f>
        <v>-6858.060630395503</v>
      </c>
      <c r="J6" s="15">
        <f t="shared" si="1"/>
        <v>-6858.060630395503</v>
      </c>
    </row>
    <row r="7" spans="1:10" s="9" customFormat="1" ht="12.75">
      <c r="A7" s="11" t="s">
        <v>11</v>
      </c>
      <c r="B7" s="12">
        <v>1500</v>
      </c>
      <c r="C7" s="13">
        <f t="shared" si="2"/>
        <v>1.6858060630395504</v>
      </c>
      <c r="D7" s="12">
        <f t="shared" si="3"/>
        <v>2528.7090945593254</v>
      </c>
      <c r="E7" s="14">
        <f t="shared" si="0"/>
        <v>-1028.7090945593254</v>
      </c>
      <c r="F7" s="15">
        <f>+E7</f>
        <v>-1028.7090945593254</v>
      </c>
      <c r="J7" s="15">
        <f t="shared" si="1"/>
        <v>-1028.7090945593254</v>
      </c>
    </row>
    <row r="8" spans="1:10" s="9" customFormat="1" ht="12.75">
      <c r="A8" s="11" t="s">
        <v>12</v>
      </c>
      <c r="B8" s="12">
        <v>5000</v>
      </c>
      <c r="C8" s="13">
        <f t="shared" si="2"/>
        <v>1.6858060630395504</v>
      </c>
      <c r="D8" s="12">
        <f t="shared" si="3"/>
        <v>8429.030315197751</v>
      </c>
      <c r="E8" s="14">
        <f t="shared" si="0"/>
        <v>-3429.0303151977514</v>
      </c>
      <c r="F8" s="15">
        <f>+E8</f>
        <v>-3429.0303151977514</v>
      </c>
      <c r="J8" s="15">
        <f t="shared" si="1"/>
        <v>-3429.0303151977514</v>
      </c>
    </row>
    <row r="9" spans="1:10" s="9" customFormat="1" ht="12.75">
      <c r="A9" s="11" t="s">
        <v>13</v>
      </c>
      <c r="B9" s="12">
        <v>6000</v>
      </c>
      <c r="C9" s="13">
        <f t="shared" si="2"/>
        <v>1.6858060630395504</v>
      </c>
      <c r="D9" s="12">
        <f t="shared" si="3"/>
        <v>10114.836378237302</v>
      </c>
      <c r="E9" s="14">
        <f t="shared" si="0"/>
        <v>-4114.836378237302</v>
      </c>
      <c r="F9" s="15">
        <f>+E9</f>
        <v>-4114.836378237302</v>
      </c>
      <c r="J9" s="15">
        <f t="shared" si="1"/>
        <v>-4114.836378237302</v>
      </c>
    </row>
    <row r="10" spans="1:10" s="9" customFormat="1" ht="12.75">
      <c r="A10" s="11" t="s">
        <v>14</v>
      </c>
      <c r="B10" s="12">
        <v>16500</v>
      </c>
      <c r="C10" s="13">
        <f t="shared" si="2"/>
        <v>1.6858060630395504</v>
      </c>
      <c r="D10" s="12">
        <f t="shared" si="3"/>
        <v>27815.800040152582</v>
      </c>
      <c r="E10" s="14">
        <f t="shared" si="0"/>
        <v>-11315.800040152582</v>
      </c>
      <c r="G10" s="15">
        <f aca="true" t="shared" si="4" ref="G10:G15">+E10</f>
        <v>-11315.800040152582</v>
      </c>
      <c r="J10" s="15">
        <f t="shared" si="1"/>
        <v>-11315.800040152582</v>
      </c>
    </row>
    <row r="11" spans="1:10" s="9" customFormat="1" ht="12.75">
      <c r="A11" s="11" t="s">
        <v>15</v>
      </c>
      <c r="B11" s="12">
        <v>11800</v>
      </c>
      <c r="C11" s="13">
        <f t="shared" si="2"/>
        <v>1.6858060630395504</v>
      </c>
      <c r="D11" s="12">
        <f t="shared" si="3"/>
        <v>19892.511543866694</v>
      </c>
      <c r="E11" s="14">
        <f t="shared" si="0"/>
        <v>-8092.511543866694</v>
      </c>
      <c r="G11" s="15">
        <f t="shared" si="4"/>
        <v>-8092.511543866694</v>
      </c>
      <c r="J11" s="15">
        <f t="shared" si="1"/>
        <v>-8092.511543866694</v>
      </c>
    </row>
    <row r="12" spans="1:10" s="9" customFormat="1" ht="12.75">
      <c r="A12" s="11" t="s">
        <v>16</v>
      </c>
      <c r="B12" s="12">
        <v>-600</v>
      </c>
      <c r="C12" s="13">
        <f t="shared" si="2"/>
        <v>1.6858060630395504</v>
      </c>
      <c r="D12" s="12">
        <f t="shared" si="3"/>
        <v>-1011.4836378237302</v>
      </c>
      <c r="E12" s="14">
        <f t="shared" si="0"/>
        <v>411.4836378237302</v>
      </c>
      <c r="G12" s="15">
        <f t="shared" si="4"/>
        <v>411.4836378237302</v>
      </c>
      <c r="J12" s="15">
        <f t="shared" si="1"/>
        <v>411.4836378237302</v>
      </c>
    </row>
    <row r="13" spans="1:10" s="9" customFormat="1" ht="12.75">
      <c r="A13" s="11" t="s">
        <v>17</v>
      </c>
      <c r="B13" s="12">
        <v>-2200</v>
      </c>
      <c r="C13" s="13">
        <f t="shared" si="2"/>
        <v>1.6858060630395504</v>
      </c>
      <c r="D13" s="12">
        <f t="shared" si="3"/>
        <v>-3708.773338687011</v>
      </c>
      <c r="E13" s="14">
        <f t="shared" si="0"/>
        <v>1508.773338687011</v>
      </c>
      <c r="G13" s="15">
        <f t="shared" si="4"/>
        <v>1508.773338687011</v>
      </c>
      <c r="J13" s="15">
        <f t="shared" si="1"/>
        <v>1508.773338687011</v>
      </c>
    </row>
    <row r="14" spans="1:10" s="9" customFormat="1" ht="12.75">
      <c r="A14" s="11" t="s">
        <v>18</v>
      </c>
      <c r="B14" s="12">
        <v>3500</v>
      </c>
      <c r="C14" s="13">
        <f t="shared" si="2"/>
        <v>1.6858060630395504</v>
      </c>
      <c r="D14" s="12">
        <f t="shared" si="3"/>
        <v>5900.321220638426</v>
      </c>
      <c r="E14" s="14">
        <f t="shared" si="0"/>
        <v>-2400.321220638426</v>
      </c>
      <c r="G14" s="15">
        <f t="shared" si="4"/>
        <v>-2400.321220638426</v>
      </c>
      <c r="J14" s="15">
        <f t="shared" si="1"/>
        <v>-2400.321220638426</v>
      </c>
    </row>
    <row r="15" spans="1:10" s="9" customFormat="1" ht="12.75">
      <c r="A15" s="11" t="s">
        <v>19</v>
      </c>
      <c r="B15" s="16">
        <v>1000</v>
      </c>
      <c r="C15" s="17">
        <f t="shared" si="2"/>
        <v>1.6858060630395504</v>
      </c>
      <c r="D15" s="16">
        <f t="shared" si="3"/>
        <v>1685.8060630395503</v>
      </c>
      <c r="E15" s="14">
        <f t="shared" si="0"/>
        <v>-685.8060630395503</v>
      </c>
      <c r="G15" s="15">
        <f t="shared" si="4"/>
        <v>-685.8060630395503</v>
      </c>
      <c r="J15" s="15">
        <f t="shared" si="1"/>
        <v>-685.8060630395503</v>
      </c>
    </row>
    <row r="16" spans="1:10" s="9" customFormat="1" ht="12.75">
      <c r="A16" s="11"/>
      <c r="B16" s="12"/>
      <c r="C16" s="13"/>
      <c r="D16" s="18"/>
      <c r="E16" s="19"/>
      <c r="J16" s="15"/>
    </row>
    <row r="17" spans="1:10" s="9" customFormat="1" ht="12.75">
      <c r="A17" s="20" t="s">
        <v>20</v>
      </c>
      <c r="B17" s="12"/>
      <c r="C17" s="13"/>
      <c r="D17" s="18"/>
      <c r="E17" s="19"/>
      <c r="J17" s="15"/>
    </row>
    <row r="18" spans="1:10" s="9" customFormat="1" ht="12.75">
      <c r="A18" s="11" t="s">
        <v>21</v>
      </c>
      <c r="B18" s="12">
        <v>-600</v>
      </c>
      <c r="C18" s="13">
        <f aca="true" t="shared" si="5" ref="C18:C35">839.7/498.1</f>
        <v>1.6858060630395504</v>
      </c>
      <c r="D18" s="12">
        <f aca="true" t="shared" si="6" ref="D18:D35">B18*C18</f>
        <v>-1011.4836378237302</v>
      </c>
      <c r="E18" s="14">
        <f aca="true" t="shared" si="7" ref="E18:E35">B18-D18</f>
        <v>411.4836378237302</v>
      </c>
      <c r="G18" s="15">
        <f>+E18</f>
        <v>411.4836378237302</v>
      </c>
      <c r="J18" s="15">
        <f t="shared" si="1"/>
        <v>411.4836378237302</v>
      </c>
    </row>
    <row r="19" spans="1:10" s="9" customFormat="1" ht="12.75">
      <c r="A19" s="11" t="s">
        <v>22</v>
      </c>
      <c r="B19" s="12">
        <v>-13200</v>
      </c>
      <c r="C19" s="13">
        <f t="shared" si="5"/>
        <v>1.6858060630395504</v>
      </c>
      <c r="D19" s="12">
        <f t="shared" si="6"/>
        <v>-22252.640032122064</v>
      </c>
      <c r="E19" s="14">
        <f t="shared" si="7"/>
        <v>9052.640032122064</v>
      </c>
      <c r="G19" s="15">
        <f>+E19</f>
        <v>9052.640032122064</v>
      </c>
      <c r="J19" s="15">
        <f t="shared" si="1"/>
        <v>9052.640032122064</v>
      </c>
    </row>
    <row r="20" spans="1:10" s="9" customFormat="1" ht="12.75">
      <c r="A20" s="11" t="s">
        <v>23</v>
      </c>
      <c r="B20" s="12">
        <v>-15500</v>
      </c>
      <c r="C20" s="13">
        <f t="shared" si="5"/>
        <v>1.6858060630395504</v>
      </c>
      <c r="D20" s="12">
        <f t="shared" si="6"/>
        <v>-26129.99397711303</v>
      </c>
      <c r="E20" s="14">
        <f t="shared" si="7"/>
        <v>10629.99397711303</v>
      </c>
      <c r="I20" s="15">
        <f>+E20</f>
        <v>10629.99397711303</v>
      </c>
      <c r="J20" s="15">
        <f t="shared" si="1"/>
        <v>10629.99397711303</v>
      </c>
    </row>
    <row r="21" spans="1:10" s="9" customFormat="1" ht="12.75">
      <c r="A21" s="11" t="s">
        <v>24</v>
      </c>
      <c r="B21" s="12">
        <v>-1300</v>
      </c>
      <c r="C21" s="13">
        <f t="shared" si="5"/>
        <v>1.6858060630395504</v>
      </c>
      <c r="D21" s="12">
        <f t="shared" si="6"/>
        <v>-2191.5478819514155</v>
      </c>
      <c r="E21" s="14">
        <f t="shared" si="7"/>
        <v>891.5478819514155</v>
      </c>
      <c r="I21" s="15">
        <f>+E21</f>
        <v>891.5478819514155</v>
      </c>
      <c r="J21" s="15">
        <f t="shared" si="1"/>
        <v>891.5478819514155</v>
      </c>
    </row>
    <row r="22" spans="1:10" s="9" customFormat="1" ht="12.75">
      <c r="A22" s="11" t="s">
        <v>25</v>
      </c>
      <c r="B22" s="12">
        <v>-500</v>
      </c>
      <c r="C22" s="13">
        <f t="shared" si="5"/>
        <v>1.6858060630395504</v>
      </c>
      <c r="D22" s="12">
        <f t="shared" si="6"/>
        <v>-842.9030315197751</v>
      </c>
      <c r="E22" s="14">
        <f t="shared" si="7"/>
        <v>342.90303151977514</v>
      </c>
      <c r="I22" s="15">
        <f>+E22</f>
        <v>342.90303151977514</v>
      </c>
      <c r="J22" s="15">
        <f t="shared" si="1"/>
        <v>342.90303151977514</v>
      </c>
    </row>
    <row r="23" spans="1:10" s="9" customFormat="1" ht="12.75">
      <c r="A23" s="11" t="s">
        <v>26</v>
      </c>
      <c r="B23" s="12">
        <v>-6500</v>
      </c>
      <c r="C23" s="13">
        <f t="shared" si="5"/>
        <v>1.6858060630395504</v>
      </c>
      <c r="D23" s="12">
        <f t="shared" si="6"/>
        <v>-10957.739409757078</v>
      </c>
      <c r="E23" s="14">
        <f t="shared" si="7"/>
        <v>4457.739409757078</v>
      </c>
      <c r="G23" s="15">
        <f>+E23</f>
        <v>4457.739409757078</v>
      </c>
      <c r="J23" s="15">
        <f t="shared" si="1"/>
        <v>4457.739409757078</v>
      </c>
    </row>
    <row r="24" spans="1:10" s="9" customFormat="1" ht="12.75">
      <c r="A24" s="11" t="s">
        <v>27</v>
      </c>
      <c r="B24" s="12">
        <v>-3200</v>
      </c>
      <c r="C24" s="13">
        <f t="shared" si="5"/>
        <v>1.6858060630395504</v>
      </c>
      <c r="D24" s="12">
        <f t="shared" si="6"/>
        <v>-5394.579401726562</v>
      </c>
      <c r="E24" s="14">
        <f t="shared" si="7"/>
        <v>2194.5794017265616</v>
      </c>
      <c r="I24" s="15">
        <f>+E24</f>
        <v>2194.5794017265616</v>
      </c>
      <c r="J24" s="15">
        <f t="shared" si="1"/>
        <v>2194.5794017265616</v>
      </c>
    </row>
    <row r="25" spans="1:10" s="9" customFormat="1" ht="12.75">
      <c r="A25" s="11" t="s">
        <v>28</v>
      </c>
      <c r="B25" s="12">
        <v>-1200</v>
      </c>
      <c r="C25" s="13">
        <f t="shared" si="5"/>
        <v>1.6858060630395504</v>
      </c>
      <c r="D25" s="12">
        <f t="shared" si="6"/>
        <v>-2022.9672756474604</v>
      </c>
      <c r="E25" s="14">
        <f t="shared" si="7"/>
        <v>822.9672756474604</v>
      </c>
      <c r="G25" s="15">
        <f>+E25</f>
        <v>822.9672756474604</v>
      </c>
      <c r="J25" s="15">
        <f t="shared" si="1"/>
        <v>822.9672756474604</v>
      </c>
    </row>
    <row r="26" spans="1:10" s="9" customFormat="1" ht="12.75">
      <c r="A26" s="11" t="s">
        <v>29</v>
      </c>
      <c r="B26" s="12">
        <v>-25000</v>
      </c>
      <c r="C26" s="13">
        <f t="shared" si="5"/>
        <v>1.6858060630395504</v>
      </c>
      <c r="D26" s="12">
        <f t="shared" si="6"/>
        <v>-42145.15157598876</v>
      </c>
      <c r="E26" s="14">
        <f t="shared" si="7"/>
        <v>17145.151575988762</v>
      </c>
      <c r="I26" s="15">
        <f>+E26</f>
        <v>17145.151575988762</v>
      </c>
      <c r="J26" s="15">
        <f t="shared" si="1"/>
        <v>17145.151575988762</v>
      </c>
    </row>
    <row r="27" spans="1:10" s="9" customFormat="1" ht="12.75">
      <c r="A27" s="11" t="s">
        <v>30</v>
      </c>
      <c r="B27" s="12">
        <v>-2500</v>
      </c>
      <c r="C27" s="13">
        <f t="shared" si="5"/>
        <v>1.6858060630395504</v>
      </c>
      <c r="D27" s="12">
        <f t="shared" si="6"/>
        <v>-4214.515157598876</v>
      </c>
      <c r="E27" s="14">
        <f t="shared" si="7"/>
        <v>1714.5151575988757</v>
      </c>
      <c r="G27" s="15">
        <f>+E27</f>
        <v>1714.5151575988757</v>
      </c>
      <c r="J27" s="15">
        <f t="shared" si="1"/>
        <v>1714.5151575988757</v>
      </c>
    </row>
    <row r="28" spans="1:10" s="9" customFormat="1" ht="12.75">
      <c r="A28" s="11" t="s">
        <v>31</v>
      </c>
      <c r="B28" s="12">
        <v>-500</v>
      </c>
      <c r="C28" s="13">
        <f t="shared" si="5"/>
        <v>1.6858060630395504</v>
      </c>
      <c r="D28" s="12">
        <f t="shared" si="6"/>
        <v>-842.9030315197751</v>
      </c>
      <c r="E28" s="14">
        <f t="shared" si="7"/>
        <v>342.90303151977514</v>
      </c>
      <c r="G28" s="15">
        <f>+E28</f>
        <v>342.90303151977514</v>
      </c>
      <c r="J28" s="15">
        <f t="shared" si="1"/>
        <v>342.90303151977514</v>
      </c>
    </row>
    <row r="29" spans="1:10" s="9" customFormat="1" ht="12.75">
      <c r="A29" s="11" t="s">
        <v>32</v>
      </c>
      <c r="B29" s="12">
        <v>-4000</v>
      </c>
      <c r="C29" s="13">
        <f t="shared" si="5"/>
        <v>1.6858060630395504</v>
      </c>
      <c r="D29" s="12">
        <f t="shared" si="6"/>
        <v>-6743.224252158201</v>
      </c>
      <c r="E29" s="14">
        <f t="shared" si="7"/>
        <v>2743.224252158201</v>
      </c>
      <c r="G29" s="15">
        <f>+E29</f>
        <v>2743.224252158201</v>
      </c>
      <c r="J29" s="15">
        <f t="shared" si="1"/>
        <v>2743.224252158201</v>
      </c>
    </row>
    <row r="30" spans="1:10" s="9" customFormat="1" ht="12.75">
      <c r="A30" s="11" t="s">
        <v>33</v>
      </c>
      <c r="B30" s="12">
        <v>-8000</v>
      </c>
      <c r="C30" s="13">
        <f t="shared" si="5"/>
        <v>1.6858060630395504</v>
      </c>
      <c r="D30" s="12">
        <f t="shared" si="6"/>
        <v>-13486.448504316402</v>
      </c>
      <c r="E30" s="14">
        <f t="shared" si="7"/>
        <v>5486.448504316402</v>
      </c>
      <c r="I30" s="15">
        <f>+E30</f>
        <v>5486.448504316402</v>
      </c>
      <c r="J30" s="15">
        <f t="shared" si="1"/>
        <v>5486.448504316402</v>
      </c>
    </row>
    <row r="31" spans="1:10" s="9" customFormat="1" ht="12.75">
      <c r="A31" s="11" t="s">
        <v>34</v>
      </c>
      <c r="B31" s="12">
        <v>-250</v>
      </c>
      <c r="C31" s="13">
        <f t="shared" si="5"/>
        <v>1.6858060630395504</v>
      </c>
      <c r="D31" s="12">
        <f t="shared" si="6"/>
        <v>-421.45151575988757</v>
      </c>
      <c r="E31" s="14">
        <f t="shared" si="7"/>
        <v>171.45151575988757</v>
      </c>
      <c r="G31" s="15">
        <f>+E31</f>
        <v>171.45151575988757</v>
      </c>
      <c r="J31" s="15">
        <f t="shared" si="1"/>
        <v>171.45151575988757</v>
      </c>
    </row>
    <row r="32" spans="1:10" s="9" customFormat="1" ht="12.75">
      <c r="A32" s="11" t="s">
        <v>35</v>
      </c>
      <c r="B32" s="12">
        <v>-5000</v>
      </c>
      <c r="C32" s="13">
        <f t="shared" si="5"/>
        <v>1.6858060630395504</v>
      </c>
      <c r="D32" s="12">
        <f t="shared" si="6"/>
        <v>-8429.030315197751</v>
      </c>
      <c r="E32" s="14">
        <f t="shared" si="7"/>
        <v>3429.0303151977514</v>
      </c>
      <c r="I32" s="15">
        <f>+E32</f>
        <v>3429.0303151977514</v>
      </c>
      <c r="J32" s="15">
        <f t="shared" si="1"/>
        <v>3429.0303151977514</v>
      </c>
    </row>
    <row r="33" spans="1:10" s="9" customFormat="1" ht="12.75">
      <c r="A33" s="11" t="s">
        <v>36</v>
      </c>
      <c r="B33" s="12">
        <v>-21500</v>
      </c>
      <c r="C33" s="13">
        <f t="shared" si="5"/>
        <v>1.6858060630395504</v>
      </c>
      <c r="D33" s="12">
        <f t="shared" si="6"/>
        <v>-36244.830355350336</v>
      </c>
      <c r="E33" s="14">
        <f t="shared" si="7"/>
        <v>14744.830355350336</v>
      </c>
      <c r="G33" s="15">
        <f>+E33</f>
        <v>14744.830355350336</v>
      </c>
      <c r="J33" s="15">
        <f t="shared" si="1"/>
        <v>14744.830355350336</v>
      </c>
    </row>
    <row r="34" spans="1:10" s="9" customFormat="1" ht="12.75">
      <c r="A34" s="11" t="s">
        <v>37</v>
      </c>
      <c r="B34" s="12">
        <v>-11500</v>
      </c>
      <c r="C34" s="13">
        <f t="shared" si="5"/>
        <v>1.6858060630395504</v>
      </c>
      <c r="D34" s="12">
        <f t="shared" si="6"/>
        <v>-19386.76972495483</v>
      </c>
      <c r="E34" s="14">
        <f t="shared" si="7"/>
        <v>7886.769724954829</v>
      </c>
      <c r="I34" s="15">
        <f>+E34</f>
        <v>7886.769724954829</v>
      </c>
      <c r="J34" s="15">
        <f t="shared" si="1"/>
        <v>7886.769724954829</v>
      </c>
    </row>
    <row r="35" spans="1:10" s="9" customFormat="1" ht="12.75">
      <c r="A35" s="11" t="s">
        <v>38</v>
      </c>
      <c r="B35" s="21">
        <v>-200</v>
      </c>
      <c r="C35" s="13">
        <f t="shared" si="5"/>
        <v>1.6858060630395504</v>
      </c>
      <c r="D35" s="21">
        <f t="shared" si="6"/>
        <v>-337.1612126079101</v>
      </c>
      <c r="E35" s="14">
        <f t="shared" si="7"/>
        <v>137.1612126079101</v>
      </c>
      <c r="G35" s="15">
        <f>+E35</f>
        <v>137.1612126079101</v>
      </c>
      <c r="J35" s="15">
        <f t="shared" si="1"/>
        <v>137.1612126079101</v>
      </c>
    </row>
    <row r="36" spans="1:10" s="9" customFormat="1" ht="12.75">
      <c r="A36" s="22" t="s">
        <v>74</v>
      </c>
      <c r="B36" s="23">
        <f>SUM(B5:B35)</f>
        <v>-67850</v>
      </c>
      <c r="C36" s="24"/>
      <c r="D36" s="23">
        <f>SUM(D5:D35)</f>
        <v>-114381.9413772335</v>
      </c>
      <c r="E36" s="19"/>
      <c r="J36" s="15"/>
    </row>
    <row r="37" spans="1:10" s="9" customFormat="1" ht="12.75">
      <c r="A37" s="19"/>
      <c r="B37" s="19"/>
      <c r="C37" s="24"/>
      <c r="D37" s="19"/>
      <c r="E37" s="19"/>
      <c r="J37" s="15"/>
    </row>
    <row r="38" spans="1:10" s="9" customFormat="1" ht="12.75">
      <c r="A38" s="25" t="s">
        <v>75</v>
      </c>
      <c r="B38" s="19"/>
      <c r="C38" s="24"/>
      <c r="D38" s="19"/>
      <c r="E38" s="19"/>
      <c r="J38" s="15"/>
    </row>
    <row r="39" spans="1:10" s="9" customFormat="1" ht="12.75">
      <c r="A39" s="11" t="s">
        <v>39</v>
      </c>
      <c r="B39" s="12">
        <f>20000+56600</f>
        <v>76600</v>
      </c>
      <c r="C39" s="26"/>
      <c r="D39" s="14">
        <v>86500</v>
      </c>
      <c r="E39" s="14">
        <f aca="true" t="shared" si="8" ref="E39:E48">B39-D39</f>
        <v>-9900</v>
      </c>
      <c r="G39" s="15">
        <f>+E39</f>
        <v>-9900</v>
      </c>
      <c r="J39" s="15">
        <f t="shared" si="1"/>
        <v>-9900</v>
      </c>
    </row>
    <row r="40" spans="1:10" s="9" customFormat="1" ht="12.75">
      <c r="A40" s="11" t="s">
        <v>40</v>
      </c>
      <c r="B40" s="12">
        <v>2500</v>
      </c>
      <c r="C40" s="26"/>
      <c r="D40" s="14">
        <v>2680</v>
      </c>
      <c r="E40" s="14">
        <f t="shared" si="8"/>
        <v>-180</v>
      </c>
      <c r="H40" s="15">
        <f>+E40</f>
        <v>-180</v>
      </c>
      <c r="J40" s="15">
        <f t="shared" si="1"/>
        <v>-180</v>
      </c>
    </row>
    <row r="41" spans="1:10" s="9" customFormat="1" ht="12.75">
      <c r="A41" s="11" t="s">
        <v>41</v>
      </c>
      <c r="B41" s="12">
        <v>600</v>
      </c>
      <c r="C41" s="26"/>
      <c r="D41" s="14">
        <v>730</v>
      </c>
      <c r="E41" s="14">
        <f t="shared" si="8"/>
        <v>-130</v>
      </c>
      <c r="G41" s="15">
        <f>+E41</f>
        <v>-130</v>
      </c>
      <c r="J41" s="15">
        <f t="shared" si="1"/>
        <v>-130</v>
      </c>
    </row>
    <row r="42" spans="1:10" s="9" customFormat="1" ht="12.75">
      <c r="A42" s="11" t="s">
        <v>42</v>
      </c>
      <c r="B42" s="12">
        <v>100</v>
      </c>
      <c r="C42" s="26"/>
      <c r="D42" s="14">
        <v>125</v>
      </c>
      <c r="E42" s="14">
        <f t="shared" si="8"/>
        <v>-25</v>
      </c>
      <c r="G42" s="15">
        <f>+E42</f>
        <v>-25</v>
      </c>
      <c r="J42" s="15">
        <f t="shared" si="1"/>
        <v>-25</v>
      </c>
    </row>
    <row r="43" spans="1:10" s="9" customFormat="1" ht="12.75">
      <c r="A43" s="11" t="s">
        <v>43</v>
      </c>
      <c r="B43" s="12">
        <v>1200</v>
      </c>
      <c r="C43" s="26"/>
      <c r="D43" s="14">
        <v>1256</v>
      </c>
      <c r="E43" s="14">
        <f t="shared" si="8"/>
        <v>-56</v>
      </c>
      <c r="G43" s="15">
        <f>+E43</f>
        <v>-56</v>
      </c>
      <c r="J43" s="15">
        <f t="shared" si="1"/>
        <v>-56</v>
      </c>
    </row>
    <row r="44" spans="1:10" s="9" customFormat="1" ht="12.75">
      <c r="A44" s="11" t="s">
        <v>44</v>
      </c>
      <c r="B44" s="12">
        <v>21000</v>
      </c>
      <c r="C44" s="26"/>
      <c r="D44" s="14">
        <v>25460</v>
      </c>
      <c r="E44" s="14">
        <f t="shared" si="8"/>
        <v>-4460</v>
      </c>
      <c r="G44" s="15">
        <f>+E44</f>
        <v>-4460</v>
      </c>
      <c r="J44" s="15">
        <f t="shared" si="1"/>
        <v>-4460</v>
      </c>
    </row>
    <row r="45" spans="1:10" s="9" customFormat="1" ht="12.75">
      <c r="A45" s="11" t="s">
        <v>45</v>
      </c>
      <c r="B45" s="12">
        <v>16000</v>
      </c>
      <c r="C45" s="26"/>
      <c r="D45" s="14">
        <v>18500</v>
      </c>
      <c r="E45" s="14">
        <f t="shared" si="8"/>
        <v>-2500</v>
      </c>
      <c r="H45" s="15">
        <f>+E45</f>
        <v>-2500</v>
      </c>
      <c r="J45" s="15">
        <f t="shared" si="1"/>
        <v>-2500</v>
      </c>
    </row>
    <row r="46" spans="1:10" s="9" customFormat="1" ht="12.75">
      <c r="A46" s="11" t="s">
        <v>46</v>
      </c>
      <c r="B46" s="12">
        <v>2500</v>
      </c>
      <c r="C46" s="26"/>
      <c r="D46" s="12">
        <v>5560</v>
      </c>
      <c r="E46" s="14">
        <f t="shared" si="8"/>
        <v>-3060</v>
      </c>
      <c r="G46" s="15"/>
      <c r="I46" s="15">
        <f>+E46</f>
        <v>-3060</v>
      </c>
      <c r="J46" s="15">
        <f t="shared" si="1"/>
        <v>-3060</v>
      </c>
    </row>
    <row r="47" spans="1:10" s="9" customFormat="1" ht="12.75">
      <c r="A47" s="11" t="s">
        <v>47</v>
      </c>
      <c r="B47" s="12">
        <v>1900</v>
      </c>
      <c r="C47" s="26"/>
      <c r="D47" s="12">
        <v>1900</v>
      </c>
      <c r="E47" s="14"/>
      <c r="G47" s="15"/>
      <c r="I47" s="15"/>
      <c r="J47" s="15"/>
    </row>
    <row r="48" spans="1:10" s="9" customFormat="1" ht="12.75">
      <c r="A48" s="11" t="s">
        <v>48</v>
      </c>
      <c r="B48" s="21">
        <v>3800</v>
      </c>
      <c r="C48" s="26"/>
      <c r="D48" s="21">
        <v>3310</v>
      </c>
      <c r="E48" s="14">
        <f t="shared" si="8"/>
        <v>490</v>
      </c>
      <c r="G48" s="15">
        <f>+E48</f>
        <v>490</v>
      </c>
      <c r="I48" s="15"/>
      <c r="J48" s="15">
        <f t="shared" si="1"/>
        <v>490</v>
      </c>
    </row>
    <row r="49" spans="1:10" s="9" customFormat="1" ht="12.75">
      <c r="A49" s="19" t="s">
        <v>76</v>
      </c>
      <c r="B49" s="14">
        <f>SUM(B39:B48)</f>
        <v>126200</v>
      </c>
      <c r="C49" s="26"/>
      <c r="D49" s="14">
        <f>SUM(D39:D48)</f>
        <v>146021</v>
      </c>
      <c r="E49" s="19"/>
      <c r="J49" s="15"/>
    </row>
    <row r="50" spans="1:10" s="9" customFormat="1" ht="12.75">
      <c r="A50" s="19"/>
      <c r="B50" s="19"/>
      <c r="C50" s="24"/>
      <c r="D50" s="14"/>
      <c r="E50" s="19"/>
      <c r="J50" s="15"/>
    </row>
    <row r="51" spans="1:10" s="9" customFormat="1" ht="12.75">
      <c r="A51" s="25" t="s">
        <v>77</v>
      </c>
      <c r="B51" s="19"/>
      <c r="C51" s="24"/>
      <c r="D51" s="14"/>
      <c r="E51" s="19"/>
      <c r="J51" s="15"/>
    </row>
    <row r="52" spans="1:10" s="9" customFormat="1" ht="12.75">
      <c r="A52" s="11" t="s">
        <v>49</v>
      </c>
      <c r="B52" s="12">
        <v>-1600</v>
      </c>
      <c r="C52" s="24"/>
      <c r="D52" s="14">
        <v>-1050</v>
      </c>
      <c r="E52" s="14">
        <f>B52-D52</f>
        <v>-550</v>
      </c>
      <c r="F52" s="15"/>
      <c r="G52" s="27">
        <f>+E52</f>
        <v>-550</v>
      </c>
      <c r="J52" s="15">
        <f t="shared" si="1"/>
        <v>-550</v>
      </c>
    </row>
    <row r="53" spans="1:10" s="9" customFormat="1" ht="12.75">
      <c r="A53" s="11" t="s">
        <v>81</v>
      </c>
      <c r="B53" s="12">
        <v>-3000</v>
      </c>
      <c r="C53" s="24"/>
      <c r="D53" s="14">
        <v>-4300</v>
      </c>
      <c r="E53" s="14">
        <f aca="true" t="shared" si="9" ref="E53:E70">B53-D53</f>
        <v>1300</v>
      </c>
      <c r="F53" s="15"/>
      <c r="G53" s="27">
        <f>E53</f>
        <v>1300</v>
      </c>
      <c r="J53" s="15">
        <f t="shared" si="1"/>
        <v>1300</v>
      </c>
    </row>
    <row r="54" spans="1:10" s="9" customFormat="1" ht="12.75">
      <c r="A54" s="11" t="s">
        <v>50</v>
      </c>
      <c r="B54" s="12">
        <v>-1500</v>
      </c>
      <c r="C54" s="24"/>
      <c r="D54" s="14">
        <v>-1980</v>
      </c>
      <c r="E54" s="14">
        <f t="shared" si="9"/>
        <v>480</v>
      </c>
      <c r="F54" s="15"/>
      <c r="H54" s="27">
        <f>+E54</f>
        <v>480</v>
      </c>
      <c r="J54" s="15">
        <f t="shared" si="1"/>
        <v>480</v>
      </c>
    </row>
    <row r="55" spans="1:10" s="9" customFormat="1" ht="12.75">
      <c r="A55" s="11" t="s">
        <v>51</v>
      </c>
      <c r="B55" s="12">
        <v>-1600</v>
      </c>
      <c r="C55" s="24"/>
      <c r="D55" s="14">
        <v>-1790</v>
      </c>
      <c r="E55" s="14">
        <f t="shared" si="9"/>
        <v>190</v>
      </c>
      <c r="F55" s="15"/>
      <c r="H55" s="27">
        <f>+E55</f>
        <v>190</v>
      </c>
      <c r="J55" s="15">
        <f t="shared" si="1"/>
        <v>190</v>
      </c>
    </row>
    <row r="56" spans="1:10" s="9" customFormat="1" ht="12.75">
      <c r="A56" s="11" t="s">
        <v>52</v>
      </c>
      <c r="B56" s="12">
        <v>-19000</v>
      </c>
      <c r="C56" s="24"/>
      <c r="D56" s="14">
        <v>-23400</v>
      </c>
      <c r="E56" s="14">
        <f t="shared" si="9"/>
        <v>4400</v>
      </c>
      <c r="F56" s="15"/>
      <c r="H56" s="27">
        <f>+E56</f>
        <v>4400</v>
      </c>
      <c r="J56" s="15">
        <f t="shared" si="1"/>
        <v>4400</v>
      </c>
    </row>
    <row r="57" spans="1:10" s="9" customFormat="1" ht="12.75">
      <c r="A57" s="11" t="s">
        <v>53</v>
      </c>
      <c r="B57" s="12">
        <v>-800</v>
      </c>
      <c r="C57" s="24"/>
      <c r="D57" s="14">
        <v>-980</v>
      </c>
      <c r="E57" s="14">
        <f t="shared" si="9"/>
        <v>180</v>
      </c>
      <c r="F57" s="15"/>
      <c r="G57" s="27"/>
      <c r="H57" s="15">
        <f>+E57</f>
        <v>180</v>
      </c>
      <c r="J57" s="15">
        <f t="shared" si="1"/>
        <v>180</v>
      </c>
    </row>
    <row r="58" spans="1:10" s="9" customFormat="1" ht="12.75">
      <c r="A58" s="11" t="s">
        <v>54</v>
      </c>
      <c r="B58" s="12">
        <v>-23600</v>
      </c>
      <c r="C58" s="24"/>
      <c r="D58" s="14">
        <v>-26800</v>
      </c>
      <c r="E58" s="14">
        <f t="shared" si="9"/>
        <v>3200</v>
      </c>
      <c r="F58" s="15"/>
      <c r="G58" s="27">
        <f>+E58</f>
        <v>3200</v>
      </c>
      <c r="J58" s="15">
        <f t="shared" si="1"/>
        <v>3200</v>
      </c>
    </row>
    <row r="59" spans="1:10" s="9" customFormat="1" ht="12.75">
      <c r="A59" s="11" t="s">
        <v>55</v>
      </c>
      <c r="B59" s="28">
        <v>-1000</v>
      </c>
      <c r="C59" s="24"/>
      <c r="D59" s="14">
        <v>-1050</v>
      </c>
      <c r="E59" s="14">
        <f t="shared" si="9"/>
        <v>50</v>
      </c>
      <c r="F59" s="15"/>
      <c r="G59" s="27"/>
      <c r="I59" s="15">
        <f>+E59</f>
        <v>50</v>
      </c>
      <c r="J59" s="15">
        <f t="shared" si="1"/>
        <v>50</v>
      </c>
    </row>
    <row r="60" spans="1:10" s="9" customFormat="1" ht="12.75">
      <c r="A60" s="11" t="s">
        <v>56</v>
      </c>
      <c r="B60" s="28">
        <v>-500</v>
      </c>
      <c r="C60" s="24"/>
      <c r="D60" s="14">
        <v>-525</v>
      </c>
      <c r="E60" s="14">
        <f t="shared" si="9"/>
        <v>25</v>
      </c>
      <c r="F60" s="15"/>
      <c r="G60" s="27"/>
      <c r="I60" s="15">
        <f>+E60</f>
        <v>25</v>
      </c>
      <c r="J60" s="15">
        <f t="shared" si="1"/>
        <v>25</v>
      </c>
    </row>
    <row r="61" spans="1:10" s="9" customFormat="1" ht="12.75">
      <c r="A61" s="11" t="s">
        <v>57</v>
      </c>
      <c r="B61" s="12">
        <v>-3000</v>
      </c>
      <c r="C61" s="24"/>
      <c r="D61" s="14">
        <v>-4980</v>
      </c>
      <c r="E61" s="14">
        <f t="shared" si="9"/>
        <v>1980</v>
      </c>
      <c r="F61" s="15"/>
      <c r="G61" s="27">
        <f aca="true" t="shared" si="10" ref="G61:G69">+E61</f>
        <v>1980</v>
      </c>
      <c r="J61" s="15">
        <f t="shared" si="1"/>
        <v>1980</v>
      </c>
    </row>
    <row r="62" spans="1:10" s="9" customFormat="1" ht="12.75">
      <c r="A62" s="11" t="s">
        <v>58</v>
      </c>
      <c r="B62" s="12">
        <v>-5500</v>
      </c>
      <c r="C62" s="24"/>
      <c r="D62" s="14">
        <v>-9140</v>
      </c>
      <c r="E62" s="14">
        <f t="shared" si="9"/>
        <v>3640</v>
      </c>
      <c r="F62" s="15"/>
      <c r="G62" s="27">
        <f t="shared" si="10"/>
        <v>3640</v>
      </c>
      <c r="J62" s="15">
        <f t="shared" si="1"/>
        <v>3640</v>
      </c>
    </row>
    <row r="63" spans="1:10" s="9" customFormat="1" ht="12.75">
      <c r="A63" s="11" t="s">
        <v>59</v>
      </c>
      <c r="B63" s="12">
        <v>-8500</v>
      </c>
      <c r="C63" s="24"/>
      <c r="D63" s="14">
        <v>-14130</v>
      </c>
      <c r="E63" s="14">
        <f t="shared" si="9"/>
        <v>5630</v>
      </c>
      <c r="F63" s="15"/>
      <c r="G63" s="27">
        <f t="shared" si="10"/>
        <v>5630</v>
      </c>
      <c r="J63" s="15">
        <f t="shared" si="1"/>
        <v>5630</v>
      </c>
    </row>
    <row r="64" spans="1:10" s="9" customFormat="1" ht="12.75">
      <c r="A64" s="11" t="s">
        <v>60</v>
      </c>
      <c r="B64" s="12">
        <v>-500</v>
      </c>
      <c r="C64" s="24"/>
      <c r="D64" s="14">
        <v>-830</v>
      </c>
      <c r="E64" s="14">
        <f t="shared" si="9"/>
        <v>330</v>
      </c>
      <c r="F64" s="15"/>
      <c r="G64" s="27">
        <f t="shared" si="10"/>
        <v>330</v>
      </c>
      <c r="J64" s="15">
        <f t="shared" si="1"/>
        <v>330</v>
      </c>
    </row>
    <row r="65" spans="1:10" s="9" customFormat="1" ht="12.75">
      <c r="A65" s="11" t="s">
        <v>61</v>
      </c>
      <c r="B65" s="12">
        <f>-(2300-270)</f>
        <v>-2030</v>
      </c>
      <c r="C65" s="24"/>
      <c r="D65" s="14">
        <v>-3820</v>
      </c>
      <c r="E65" s="14">
        <f t="shared" si="9"/>
        <v>1790</v>
      </c>
      <c r="F65" s="15"/>
      <c r="G65" s="27">
        <f t="shared" si="10"/>
        <v>1790</v>
      </c>
      <c r="J65" s="15">
        <f t="shared" si="1"/>
        <v>1790</v>
      </c>
    </row>
    <row r="66" spans="1:10" s="9" customFormat="1" ht="12.75">
      <c r="A66" s="11" t="s">
        <v>62</v>
      </c>
      <c r="B66" s="12">
        <v>-1000</v>
      </c>
      <c r="C66" s="24"/>
      <c r="D66" s="14">
        <v>-1660</v>
      </c>
      <c r="E66" s="14">
        <f t="shared" si="9"/>
        <v>660</v>
      </c>
      <c r="F66" s="15"/>
      <c r="G66" s="27">
        <f t="shared" si="10"/>
        <v>660</v>
      </c>
      <c r="J66" s="15">
        <f t="shared" si="1"/>
        <v>660</v>
      </c>
    </row>
    <row r="67" spans="1:10" s="9" customFormat="1" ht="12.75">
      <c r="A67" s="11" t="s">
        <v>63</v>
      </c>
      <c r="B67" s="12">
        <v>-1200</v>
      </c>
      <c r="C67" s="24"/>
      <c r="D67" s="14">
        <v>-1990</v>
      </c>
      <c r="E67" s="14">
        <f t="shared" si="9"/>
        <v>790</v>
      </c>
      <c r="F67" s="15"/>
      <c r="G67" s="27">
        <f t="shared" si="10"/>
        <v>790</v>
      </c>
      <c r="J67" s="15">
        <f t="shared" si="1"/>
        <v>790</v>
      </c>
    </row>
    <row r="68" spans="1:10" s="9" customFormat="1" ht="12.75">
      <c r="A68" s="11" t="s">
        <v>64</v>
      </c>
      <c r="B68" s="12">
        <v>-1720</v>
      </c>
      <c r="C68" s="24"/>
      <c r="D68" s="14">
        <v>-2860</v>
      </c>
      <c r="E68" s="14">
        <f t="shared" si="9"/>
        <v>1140</v>
      </c>
      <c r="F68" s="15"/>
      <c r="G68" s="27">
        <f t="shared" si="10"/>
        <v>1140</v>
      </c>
      <c r="J68" s="15">
        <f t="shared" si="1"/>
        <v>1140</v>
      </c>
    </row>
    <row r="69" spans="1:10" s="9" customFormat="1" ht="12.75">
      <c r="A69" s="11" t="s">
        <v>65</v>
      </c>
      <c r="B69" s="12">
        <v>-3600</v>
      </c>
      <c r="C69" s="24"/>
      <c r="D69" s="14">
        <v>-8310</v>
      </c>
      <c r="E69" s="14">
        <f t="shared" si="9"/>
        <v>4710</v>
      </c>
      <c r="F69" s="15"/>
      <c r="G69" s="15">
        <f t="shared" si="10"/>
        <v>4710</v>
      </c>
      <c r="I69" s="27"/>
      <c r="J69" s="15">
        <f>SUM(F69:I69)</f>
        <v>4710</v>
      </c>
    </row>
    <row r="70" spans="1:10" s="9" customFormat="1" ht="12.75">
      <c r="A70" s="11" t="s">
        <v>66</v>
      </c>
      <c r="B70" s="12">
        <v>-1150</v>
      </c>
      <c r="C70" s="24"/>
      <c r="D70" s="14">
        <v>-1125</v>
      </c>
      <c r="E70" s="14">
        <f t="shared" si="9"/>
        <v>-25</v>
      </c>
      <c r="F70" s="15">
        <f>+E70</f>
        <v>-25</v>
      </c>
      <c r="G70" s="15"/>
      <c r="J70" s="15">
        <f>SUM(F70:I70)</f>
        <v>-25</v>
      </c>
    </row>
    <row r="71" spans="1:5" s="9" customFormat="1" ht="12.75">
      <c r="A71" s="19" t="s">
        <v>78</v>
      </c>
      <c r="B71" s="29">
        <f>SUM(B52:B70)</f>
        <v>-80800</v>
      </c>
      <c r="C71" s="26"/>
      <c r="D71" s="29">
        <f>SUM(D52:D70)</f>
        <v>-110720</v>
      </c>
      <c r="E71" s="19"/>
    </row>
    <row r="72" spans="1:5" s="9" customFormat="1" ht="13.5" thickBot="1">
      <c r="A72" s="19" t="s">
        <v>67</v>
      </c>
      <c r="B72" s="30">
        <f>B36+B49+B71</f>
        <v>-22450</v>
      </c>
      <c r="C72" s="26"/>
      <c r="D72" s="30">
        <f>D36+D49+D71</f>
        <v>-79080.9413772335</v>
      </c>
      <c r="E72" s="19"/>
    </row>
    <row r="73" spans="1:10" s="9" customFormat="1" ht="14.25" thickBot="1" thickTop="1">
      <c r="A73" s="19" t="s">
        <v>82</v>
      </c>
      <c r="B73" s="19"/>
      <c r="C73" s="24"/>
      <c r="D73" s="32">
        <f>B72-D72</f>
        <v>56630.941377233496</v>
      </c>
      <c r="E73" s="33">
        <f>SUM(E3:E99)</f>
        <v>339785.648263401</v>
      </c>
      <c r="F73" s="33">
        <f>SUM(F3:F99)</f>
        <v>-93145.30214816301</v>
      </c>
      <c r="G73" s="33">
        <f>SUM(G3:G99)</f>
        <v>147382.40393495283</v>
      </c>
      <c r="H73" s="33">
        <f>SUM(H3:H99)</f>
        <v>15420</v>
      </c>
      <c r="I73" s="33">
        <f>SUM(I3:I99)</f>
        <v>270128.5464766111</v>
      </c>
      <c r="J73" s="33">
        <f>SUM(J3:J99)</f>
        <v>339785.648263401</v>
      </c>
    </row>
    <row r="74" spans="1:5" s="9" customFormat="1" ht="13.5" thickTop="1">
      <c r="A74" s="19"/>
      <c r="B74" s="19"/>
      <c r="C74" s="24"/>
      <c r="D74" s="19"/>
      <c r="E74" s="19"/>
    </row>
    <row r="75" spans="1:5" s="9" customFormat="1" ht="12.75">
      <c r="A75" s="31" t="s">
        <v>79</v>
      </c>
      <c r="B75" s="19"/>
      <c r="C75" s="24"/>
      <c r="D75" s="19"/>
      <c r="E75" s="19"/>
    </row>
    <row r="76" spans="1:5" s="9" customFormat="1" ht="12.75">
      <c r="A76" s="11" t="s">
        <v>9</v>
      </c>
      <c r="B76" s="14">
        <v>100</v>
      </c>
      <c r="C76" s="24"/>
      <c r="D76" s="19"/>
      <c r="E76" s="19"/>
    </row>
    <row r="77" spans="1:5" s="9" customFormat="1" ht="12.75">
      <c r="A77" s="11" t="s">
        <v>10</v>
      </c>
      <c r="B77" s="14">
        <v>12000</v>
      </c>
      <c r="C77" s="24"/>
      <c r="D77" s="19"/>
      <c r="E77" s="19"/>
    </row>
    <row r="78" spans="1:5" s="9" customFormat="1" ht="12.75">
      <c r="A78" s="11" t="s">
        <v>11</v>
      </c>
      <c r="B78" s="14">
        <v>1800</v>
      </c>
      <c r="C78" s="24"/>
      <c r="D78" s="19"/>
      <c r="E78" s="19"/>
    </row>
    <row r="79" spans="1:5" s="9" customFormat="1" ht="12.75">
      <c r="A79" s="11" t="s">
        <v>12</v>
      </c>
      <c r="B79" s="14">
        <v>6000</v>
      </c>
      <c r="C79" s="24"/>
      <c r="D79" s="19"/>
      <c r="E79" s="19"/>
    </row>
    <row r="80" spans="1:5" s="9" customFormat="1" ht="12.75">
      <c r="A80" s="11" t="s">
        <v>13</v>
      </c>
      <c r="B80" s="14">
        <v>1000</v>
      </c>
      <c r="C80" s="24"/>
      <c r="D80" s="19"/>
      <c r="E80" s="19"/>
    </row>
    <row r="81" spans="1:5" s="9" customFormat="1" ht="12.75">
      <c r="A81" s="11" t="s">
        <v>14</v>
      </c>
      <c r="B81" s="14">
        <v>21400</v>
      </c>
      <c r="C81" s="24"/>
      <c r="D81" s="19"/>
      <c r="E81" s="19"/>
    </row>
    <row r="82" spans="1:5" s="9" customFormat="1" ht="12.75">
      <c r="A82" s="11" t="s">
        <v>16</v>
      </c>
      <c r="B82" s="14">
        <v>-900</v>
      </c>
      <c r="C82" s="24"/>
      <c r="D82" s="19"/>
      <c r="E82" s="19"/>
    </row>
    <row r="83" spans="1:5" s="9" customFormat="1" ht="12.75">
      <c r="A83" s="11" t="s">
        <v>18</v>
      </c>
      <c r="B83" s="14">
        <v>2500</v>
      </c>
      <c r="C83" s="24"/>
      <c r="D83" s="19"/>
      <c r="E83" s="19"/>
    </row>
    <row r="84" spans="1:5" s="9" customFormat="1" ht="12.75">
      <c r="A84" s="11"/>
      <c r="B84" s="14"/>
      <c r="C84" s="24"/>
      <c r="D84" s="19"/>
      <c r="E84" s="19"/>
    </row>
    <row r="85" spans="1:5" s="9" customFormat="1" ht="12.75">
      <c r="A85" s="31" t="s">
        <v>80</v>
      </c>
      <c r="B85" s="14"/>
      <c r="C85" s="24"/>
      <c r="D85" s="19"/>
      <c r="E85" s="19"/>
    </row>
    <row r="86" spans="1:5" s="9" customFormat="1" ht="12.75">
      <c r="A86" s="11" t="s">
        <v>21</v>
      </c>
      <c r="B86" s="14">
        <v>-100</v>
      </c>
      <c r="C86" s="24"/>
      <c r="D86" s="19"/>
      <c r="E86" s="19"/>
    </row>
    <row r="87" spans="1:5" s="9" customFormat="1" ht="12.75">
      <c r="A87" s="11" t="s">
        <v>22</v>
      </c>
      <c r="B87" s="14">
        <v>-6200</v>
      </c>
      <c r="C87" s="24"/>
      <c r="D87" s="19"/>
      <c r="E87" s="19"/>
    </row>
    <row r="88" spans="1:5" s="9" customFormat="1" ht="12.75">
      <c r="A88" s="11" t="s">
        <v>23</v>
      </c>
      <c r="B88" s="14">
        <v>-10500</v>
      </c>
      <c r="C88" s="24"/>
      <c r="D88" s="19"/>
      <c r="E88" s="19"/>
    </row>
    <row r="89" spans="1:5" s="9" customFormat="1" ht="12.75">
      <c r="A89" s="11" t="s">
        <v>26</v>
      </c>
      <c r="B89" s="14">
        <v>-3000</v>
      </c>
      <c r="C89" s="24"/>
      <c r="D89" s="19"/>
      <c r="E89" s="19"/>
    </row>
    <row r="90" spans="1:5" s="9" customFormat="1" ht="12.75">
      <c r="A90" s="11" t="s">
        <v>27</v>
      </c>
      <c r="B90" s="14">
        <v>-1200</v>
      </c>
      <c r="C90" s="24"/>
      <c r="D90" s="19"/>
      <c r="E90" s="19"/>
    </row>
    <row r="91" spans="1:5" s="9" customFormat="1" ht="12.75">
      <c r="A91" s="11" t="s">
        <v>28</v>
      </c>
      <c r="B91" s="14">
        <v>-850</v>
      </c>
      <c r="C91" s="24"/>
      <c r="D91" s="19"/>
      <c r="E91" s="19"/>
    </row>
    <row r="92" spans="1:5" s="9" customFormat="1" ht="12.75">
      <c r="A92" s="11" t="s">
        <v>29</v>
      </c>
      <c r="B92" s="14">
        <v>-20000</v>
      </c>
      <c r="C92" s="24"/>
      <c r="D92" s="19"/>
      <c r="E92" s="19"/>
    </row>
    <row r="93" spans="1:5" s="9" customFormat="1" ht="12.75">
      <c r="A93" s="11" t="s">
        <v>30</v>
      </c>
      <c r="B93" s="14">
        <v>-900</v>
      </c>
      <c r="C93" s="24"/>
      <c r="D93" s="19"/>
      <c r="E93" s="19"/>
    </row>
    <row r="94" spans="1:5" s="9" customFormat="1" ht="12.75">
      <c r="A94" s="11" t="s">
        <v>32</v>
      </c>
      <c r="B94" s="14">
        <v>-1100</v>
      </c>
      <c r="C94" s="24"/>
      <c r="D94" s="19"/>
      <c r="E94" s="19"/>
    </row>
    <row r="95" spans="1:5" s="9" customFormat="1" ht="12.75">
      <c r="A95" s="11" t="s">
        <v>33</v>
      </c>
      <c r="B95" s="14">
        <v>-4000</v>
      </c>
      <c r="C95" s="24"/>
      <c r="D95" s="19"/>
      <c r="E95" s="19"/>
    </row>
    <row r="96" spans="1:5" s="9" customFormat="1" ht="12.75">
      <c r="A96" s="11" t="s">
        <v>36</v>
      </c>
      <c r="B96" s="14">
        <v>-13500</v>
      </c>
      <c r="C96" s="24"/>
      <c r="D96" s="19"/>
      <c r="E96" s="19"/>
    </row>
    <row r="97" spans="1:5" s="9" customFormat="1" ht="12.75">
      <c r="A97" s="11" t="s">
        <v>37</v>
      </c>
      <c r="B97" s="14">
        <v>-5000</v>
      </c>
      <c r="C97" s="24"/>
      <c r="D97" s="19"/>
      <c r="E97" s="19"/>
    </row>
    <row r="98" spans="1:5" s="9" customFormat="1" ht="13.5" thickBot="1">
      <c r="A98" s="19" t="s">
        <v>68</v>
      </c>
      <c r="B98" s="30">
        <f>SUM(B76:B97)</f>
        <v>-22450</v>
      </c>
      <c r="C98" s="24"/>
      <c r="D98" s="19"/>
      <c r="E98" s="19"/>
    </row>
    <row r="99" s="9" customFormat="1" ht="13.5" thickTop="1">
      <c r="A99" s="19"/>
    </row>
    <row r="100" s="9" customFormat="1" ht="12.75">
      <c r="G100" s="15"/>
    </row>
    <row r="101" s="9" customFormat="1" ht="12.75">
      <c r="A101" s="19"/>
    </row>
    <row r="102" s="9" customFormat="1" ht="12.75"/>
    <row r="103" spans="1:5" s="9" customFormat="1" ht="12.75">
      <c r="A103" s="19"/>
      <c r="B103" s="19"/>
      <c r="C103" s="24"/>
      <c r="D103" s="19"/>
      <c r="E103" s="19"/>
    </row>
  </sheetData>
  <mergeCells count="1">
    <mergeCell ref="F1:J1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2016-02-20T11:52:10Z</cp:lastPrinted>
  <dcterms:created xsi:type="dcterms:W3CDTF">2016-02-20T11:49:29Z</dcterms:created>
  <dcterms:modified xsi:type="dcterms:W3CDTF">2018-05-18T12:53:16Z</dcterms:modified>
  <cp:category/>
  <cp:version/>
  <cp:contentType/>
  <cp:contentStatus/>
</cp:coreProperties>
</file>